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605" windowHeight="89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<sst xmlns="http://schemas.openxmlformats.org/spreadsheetml/2006/main" count="1868" uniqueCount="664">
  <si>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</si>
  <si>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</si>
  <si>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</si>
  <si>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</si>
  <si>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</si>
  <si>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</si>
  <si>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</si>
  <si>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</si>
  <si>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</si>
  <si>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</si>
  <si>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</si>
  <si>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</si>
  <si>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</si>
  <si>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</si>
  <si>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</si>
  <si>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</si>
  <si>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</si>
  <si>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</si>
  <si>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</si>
  <si>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</si>
  <si>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</si>
  <si>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</si>
  <si>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</si>
  <si>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</si>
  <si>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</si>
  <si>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</si>
  <si>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</si>
  <si>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</si>
  <si>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</si>
  <si>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</si>
  <si>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</si>
  <si>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</si>
  <si>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</si>
  <si>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</si>
  <si>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</si>
  <si>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</si>
  <si>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</si>
  <si>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</si>
  <si>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</si>
  <si>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</si>
  <si>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</si>
  <si>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</si>
  <si>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</si>
  <si>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</si>
  <si>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</si>
  <si>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</si>
  <si>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</si>
  <si>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</si>
  <si>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</si>
  <si>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</si>
  <si>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</si>
  <si>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</si>
  <si>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</si>
  <si>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</si>
  <si>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</si>
  <si>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</si>
  <si>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</si>
  <si>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</si>
  <si>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</si>
  <si>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</si>
  <si>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</si>
  <si>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</si>
  <si>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</si>
  <si>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</si>
  <si>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</si>
  <si>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</si>
  <si>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</si>
  <si>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</si>
  <si>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</si>
  <si>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</si>
  <si>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</si>
  <si>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</si>
  <si>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</si>
  <si>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</si>
  <si>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</si>
  <si>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</si>
  <si>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</si>
  <si>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</si>
  <si>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</si>
  <si>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</si>
  <si>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</si>
  <si>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</si>
  <si>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</si>
  <si>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</si>
  <si>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</si>
  <si>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</si>
  <si>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</si>
  <si>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</si>
  <si>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</si>
  <si>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</si>
  <si>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</si>
  <si>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</si>
  <si>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</si>
  <si>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</si>
  <si>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</si>
  <si>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</si>
  <si>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</si>
  <si>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</si>
  <si>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</si>
  <si>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</si>
  <si>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</si>
  <si>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</si>
  <si>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</si>
  <si>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</si>
  <si>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</si>
  <si>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</si>
  <si>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</si>
  <si>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</si>
  <si>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</si>
  <si>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</si>
  <si>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</si>
  <si>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</si>
  <si>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</si>
  <si>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</si>
  <si>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</si>
  <si>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</si>
  <si>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</si>
  <si>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</si>
  <si>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</si>
  <si>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</si>
  <si>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</si>
  <si>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</si>
  <si>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</si>
  <si>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</si>
  <si>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</si>
  <si>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</si>
  <si>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</si>
  <si>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</si>
  <si>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</si>
  <si>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</si>
  <si>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</si>
  <si>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</si>
  <si>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</si>
  <si>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</si>
  <si>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</si>
  <si>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</si>
  <si>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</si>
  <si>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</si>
  <si>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</si>
  <si>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</si>
  <si>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</si>
  <si>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</si>
  <si>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</si>
  <si>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</si>
  <si>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</si>
  <si>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</si>
  <si>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</si>
  <si>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</si>
  <si>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</si>
  <si>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</si>
  <si>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</si>
  <si>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</si>
  <si>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</si>
  <si>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</si>
  <si>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</si>
  <si>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</si>
  <si>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</si>
  <si>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</si>
  <si>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</si>
  <si>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</si>
  <si>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</si>
  <si>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</si>
  <si>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</si>
  <si>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</si>
  <si>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</si>
  <si>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</si>
  <si>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</si>
  <si>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</si>
  <si>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</si>
  <si>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</si>
  <si>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</si>
  <si>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</si>
  <si>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</si>
  <si>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</si>
  <si>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</si>
  <si>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</si>
  <si>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</si>
  <si>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</si>
  <si>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</si>
  <si>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</si>
  <si>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</si>
  <si>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</si>
  <si>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</si>
  <si>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</si>
  <si>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</si>
  <si>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</si>
  <si>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</si>
  <si>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</si>
  <si>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</si>
  <si>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</si>
  <si>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</si>
  <si>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</si>
  <si>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</si>
  <si>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</si>
  <si>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</si>
  <si>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</si>
  <si>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</si>
  <si>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</si>
  <si>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</si>
  <si>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</si>
  <si>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</si>
  <si>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</si>
  <si>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</si>
  <si>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</si>
  <si>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</si>
  <si>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</si>
  <si>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</si>
  <si>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</si>
  <si>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</si>
  <si>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</si>
  <si>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</si>
  <si>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</si>
  <si>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</si>
  <si>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</si>
  <si>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</si>
  <si>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</si>
  <si>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</si>
  <si>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</si>
  <si>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</si>
  <si>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</si>
  <si>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</si>
  <si>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</si>
  <si>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</si>
  <si>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</si>
  <si>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</si>
  <si>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</si>
  <si>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</si>
  <si>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</si>
  <si>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</si>
  <si>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</si>
  <si>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</si>
  <si>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</si>
  <si>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</si>
  <si>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</si>
  <si>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</si>
  <si>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</si>
  <si>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</si>
  <si>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</si>
  <si>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</si>
  <si>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</si>
  <si>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</si>
  <si>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</si>
  <si>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</si>
  <si>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</si>
  <si>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</si>
  <si>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</si>
  <si>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</si>
  <si>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</si>
  <si>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</si>
  <si>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</si>
  <si>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</si>
  <si>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</si>
  <si>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</si>
  <si>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</si>
  <si>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</si>
  <si>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</si>
  <si>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</si>
  <si>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</si>
  <si>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</si>
  <si>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</si>
  <si>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</si>
  <si>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</si>
  <si>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</si>
  <si>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</si>
  <si>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</si>
  <si>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</si>
  <si>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</si>
  <si>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</si>
  <si>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</si>
  <si>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</si>
  <si>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</si>
  <si>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</si>
  <si>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</si>
  <si>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</si>
  <si>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</si>
  <si>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</si>
  <si>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</si>
  <si>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</si>
  <si>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</si>
  <si>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</si>
  <si>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</si>
  <si>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</si>
  <si>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</si>
  <si>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</si>
  <si>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</si>
  <si>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</si>
  <si>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</si>
  <si>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</si>
  <si>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</si>
  <si>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</si>
  <si>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</si>
  <si>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</si>
  <si>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</si>
  <si>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</si>
  <si>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</si>
  <si>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</si>
  <si>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</si>
  <si>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</si>
  <si>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</si>
  <si>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</si>
  <si>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</si>
  <si>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</si>
  <si>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</si>
  <si>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</si>
  <si>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</si>
  <si>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</si>
  <si>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</si>
  <si>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</si>
  <si>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</si>
  <si>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</si>
  <si>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</si>
  <si>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</si>
  <si>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</si>
  <si>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</si>
  <si>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</si>
  <si>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</si>
  <si>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</si>
  <si>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</si>
  <si>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</si>
  <si>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</si>
  <si>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</si>
  <si>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</si>
  <si>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</si>
  <si>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</si>
  <si>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</si>
  <si>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</si>
  <si>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</si>
  <si>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</si>
  <si>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</si>
  <si>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</si>
  <si>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</si>
  <si>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</si>
  <si>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</si>
  <si>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</si>
  <si>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</si>
  <si>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</si>
  <si>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</si>
  <si>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</si>
  <si>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</si>
  <si>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</si>
  <si>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</si>
  <si>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</si>
  <si>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</si>
  <si>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</si>
  <si>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</si>
  <si>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</si>
  <si>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</si>
  <si>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</si>
  <si>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</si>
  <si>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</si>
  <si>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</si>
  <si>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</si>
  <si>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</si>
  <si>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</si>
  <si>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</si>
  <si>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</si>
  <si>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</si>
  <si>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</si>
  <si>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</si>
  <si>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</si>
  <si>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</si>
  <si>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</si>
  <si>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</si>
  <si>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</si>
  <si>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</si>
  <si>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</si>
  <si>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</si>
  <si>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</si>
  <si>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</si>
  <si>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</si>
  <si>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</si>
  <si>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</si>
  <si>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</si>
  <si>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</si>
  <si>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</si>
  <si>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</si>
  <si>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</si>
  <si>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</si>
  <si>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</si>
  <si>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</si>
  <si>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</si>
  <si>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</si>
  <si>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</si>
  <si>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</si>
  <si>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</si>
  <si>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</si>
  <si>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</si>
  <si>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</si>
  <si>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</si>
  <si>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</si>
  <si>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</si>
  <si>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</si>
  <si>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</si>
  <si>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</si>
  <si>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</si>
  <si>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</si>
  <si>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</si>
  <si>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</si>
  <si>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</si>
  <si>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</si>
  <si>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</si>
  <si>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</si>
  <si>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</si>
  <si>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</si>
  <si>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</si>
  <si>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</si>
  <si>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</si>
  <si>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</si>
  <si>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</si>
  <si>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</si>
  <si>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</si>
  <si>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</si>
  <si>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</si>
  <si>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</si>
  <si>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</si>
  <si>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</si>
  <si>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</si>
  <si>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</si>
  <si>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</si>
  <si>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</si>
  <si>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</si>
  <si>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</si>
  <si>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</si>
  <si>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</si>
  <si>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</si>
  <si>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</si>
  <si>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</si>
  <si>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</si>
  <si>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</si>
  <si>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</si>
  <si>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</si>
  <si>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</si>
  <si>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</si>
  <si>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</si>
  <si>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</si>
  <si>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</si>
  <si>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</si>
  <si>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</si>
  <si>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</si>
  <si>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</si>
  <si>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</si>
  <si>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</si>
  <si>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</si>
  <si>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</si>
  <si>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</si>
  <si>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</si>
  <si>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</si>
  <si>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</si>
  <si>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</si>
  <si>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</si>
  <si>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</si>
  <si>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</si>
  <si>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</si>
  <si>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</si>
  <si>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</si>
  <si>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</si>
  <si>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</si>
  <si>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</si>
  <si>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</si>
  <si>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</si>
  <si>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</si>
  <si>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</si>
  <si>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</si>
  <si>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</si>
  <si>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</si>
  <si>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</si>
  <si>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</si>
  <si>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</si>
  <si>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</si>
  <si>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</si>
  <si>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</si>
  <si>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</si>
  <si>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</si>
  <si>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</si>
  <si>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</si>
  <si>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</si>
  <si>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</si>
  <si>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</si>
  <si>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</si>
  <si>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</si>
  <si>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</si>
  <si>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</si>
  <si>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</si>
  <si>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</si>
  <si>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</si>
  <si>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</si>
  <si>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</si>
  <si>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</si>
  <si>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</si>
  <si>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</si>
  <si>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</si>
  <si>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</si>
  <si>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</si>
  <si>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</si>
  <si>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</si>
  <si>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</si>
  <si>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</si>
  <si>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</si>
  <si>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</si>
  <si>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</si>
  <si>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</si>
  <si>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</si>
  <si>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</si>
  <si>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</si>
  <si>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</si>
  <si>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</si>
  <si>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</si>
  <si>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</si>
  <si>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</si>
  <si>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</si>
  <si>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</si>
  <si>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</si>
  <si>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</si>
  <si>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</si>
  <si>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</si>
  <si>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</si>
  <si>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</si>
  <si>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</si>
  <si>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</si>
  <si>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</si>
  <si>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</si>
  <si>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</si>
  <si>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</si>
  <si>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</si>
  <si>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</si>
  <si>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</si>
  <si>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</si>
  <si>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</si>
  <si>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</si>
  <si>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</si>
  <si>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</si>
  <si>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</si>
  <si>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</si>
  <si>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</si>
  <si>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</si>
  <si>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</si>
  <si>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</si>
  <si>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</si>
  <si>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</si>
  <si>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</si>
  <si>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</si>
  <si>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</si>
  <si>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</si>
  <si>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</si>
  <si>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</si>
  <si>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</si>
  <si>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</si>
  <si>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</si>
  <si>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</si>
  <si>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</si>
  <si>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</si>
  <si>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</si>
  <si>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</si>
  <si>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</si>
  <si>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</si>
  <si>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</si>
  <si>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</si>
  <si>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</si>
  <si>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</si>
  <si>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</si>
  <si>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</si>
  <si>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</si>
  <si>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</si>
  <si>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</si>
  <si>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</si>
  <si>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</si>
  <si>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</si>
  <si>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</si>
  <si>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</si>
  <si>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</si>
  <si>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</si>
  <si>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</si>
  <si>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</si>
  <si>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</si>
  <si>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</si>
  <si>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</si>
  <si>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</si>
  <si>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</si>
  <si>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</si>
  <si>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</si>
  <si>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</si>
  <si>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</si>
  <si>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</si>
  <si>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</si>
  <si>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</si>
  <si>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</si>
  <si>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</si>
  <si>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</si>
  <si>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</si>
  <si>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</si>
  <si>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</si>
  <si>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</si>
  <si>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</si>
  <si>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</si>
  <si>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</si>
  <si>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</si>
  <si>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</si>
  <si>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</si>
  <si>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</si>
  <si>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</si>
  <si>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</si>
  <si>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</si>
  <si>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</si>
  <si>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</si>
  <si>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</si>
  <si>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</si>
  <si>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</si>
  <si>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</si>
  <si>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</si>
  <si>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</si>
  <si>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</si>
  <si>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</si>
  <si>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</si>
  <si>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</si>
  <si>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</si>
  <si>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</si>
  <si>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</si>
  <si>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</si>
  <si>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</si>
  <si>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</si>
  <si>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</si>
  <si>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</si>
  <si>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</si>
  <si>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</si>
  <si>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</si>
  <si>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</si>
  <si>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</si>
  <si>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</si>
  <si>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</si>
  <si>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</si>
  <si>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</si>
  <si>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</si>
  <si>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</si>
  <si>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</si>
  <si>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</si>
  <si>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</si>
  <si>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</si>
  <si>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</si>
  <si>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</si>
  <si>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</si>
  <si>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</si>
  <si>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</si>
  <si>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</si>
  <si>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</si>
  <si>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</si>
  <si>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</si>
  <si>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</si>
  <si>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</si>
  <si>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</si>
  <si>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</si>
  <si>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</si>
  <si>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</si>
  <si>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</si>
  <si>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</si>
  <si>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</si>
  <si>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</si>
  <si>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</si>
  <si>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</si>
  <si>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</si>
  <si>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stanislav.tanushev@sirma.bg</t>
  </si>
  <si>
    <t>www.sirma.bg</t>
  </si>
  <si>
    <t>http://www.x3news.com/</t>
  </si>
  <si>
    <t>Николай Яцино</t>
  </si>
  <si>
    <t>главен счетоводител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</si>
</sst>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-* #,##0\ &quot;лв.&quot;_-;\-* #,##0\ &quot;лв.&quot;_-;_-* &quot;-&quot;\ &quot;лв.&quot;_-;_-@_-"/>
    <numFmt numFmtId="193" formatCode="_-* #,##0.00\ &quot;лв.&quot;_-;\-* #,##0.00\ &quot;лв.&quot;_-;_-* &quot;-&quot;??\ &quot;лв.&quot;_-;_-@_-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u val="single"/>
      <sz val="12"/>
      <color indexed="30"/>
      <name val="Times New Roman"/>
      <family val="1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4" fillId="27" borderId="8" applyNumberFormat="0" applyAlignment="0" applyProtection="0"/>
    <xf numFmtId="9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7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8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9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70" fillId="38" borderId="37" xfId="0" applyFont="1" applyFill="1" applyBorder="1" applyAlignment="1">
      <alignment horizontal="left" vertical="center"/>
    </xf>
    <xf numFmtId="0" fontId="70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9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0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 wrapText="1"/>
    </xf>
    <xf numFmtId="0" fontId="74" fillId="4" borderId="40" xfId="0" applyFont="1" applyFill="1" applyBorder="1" applyAlignment="1" applyProtection="1">
      <alignment horizontal="center" vertical="center"/>
      <protection/>
    </xf>
    <xf numFmtId="0" fontId="74" fillId="4" borderId="40" xfId="0" applyFont="1" applyFill="1" applyBorder="1" applyAlignment="1">
      <alignment horizontal="center" vertical="center"/>
    </xf>
    <xf numFmtId="0" fontId="74" fillId="10" borderId="40" xfId="0" applyFont="1" applyFill="1" applyBorder="1" applyAlignment="1">
      <alignment horizontal="center" vertical="center"/>
    </xf>
    <xf numFmtId="0" fontId="74" fillId="16" borderId="40" xfId="0" applyFont="1" applyFill="1" applyBorder="1" applyAlignment="1">
      <alignment horizontal="center" vertical="center"/>
    </xf>
    <xf numFmtId="0" fontId="74" fillId="22" borderId="40" xfId="0" applyFont="1" applyFill="1" applyBorder="1" applyAlignment="1">
      <alignment horizontal="center" vertical="center"/>
    </xf>
    <xf numFmtId="3" fontId="75" fillId="0" borderId="40" xfId="0" applyNumberFormat="1" applyFont="1" applyBorder="1" applyAlignment="1">
      <alignment horizontal="right" vertical="center" indent="1"/>
    </xf>
    <xf numFmtId="4" fontId="75" fillId="0" borderId="40" xfId="0" applyNumberFormat="1" applyFont="1" applyBorder="1" applyAlignment="1">
      <alignment horizontal="right" vertical="center" indent="1"/>
    </xf>
    <xf numFmtId="0" fontId="76" fillId="0" borderId="40" xfId="0" applyFont="1" applyFill="1" applyBorder="1" applyAlignment="1">
      <alignment horizontal="center" vertical="center"/>
    </xf>
    <xf numFmtId="0" fontId="76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7" fillId="0" borderId="41" xfId="65" applyNumberFormat="1" applyFont="1" applyFill="1" applyBorder="1" applyAlignment="1" applyProtection="1">
      <alignment horizontal="centerContinuous"/>
      <protection/>
    </xf>
    <xf numFmtId="0" fontId="78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7" fillId="0" borderId="41" xfId="65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49" fontId="47" fillId="35" borderId="45" xfId="55" applyNumberFormat="1" applyFont="1" applyFill="1" applyBorder="1" applyAlignment="1" applyProtection="1">
      <alignment/>
      <protection locked="0"/>
    </xf>
    <xf numFmtId="49" fontId="47" fillId="35" borderId="11" xfId="55" applyNumberFormat="1" applyFont="1" applyFill="1" applyBorder="1" applyAlignment="1" applyProtection="1">
      <alignment/>
      <protection locked="0"/>
    </xf>
    <xf numFmtId="49" fontId="47" fillId="35" borderId="14" xfId="55" applyNumberFormat="1" applyFont="1" applyFill="1" applyBorder="1" applyAlignment="1" applyProtection="1">
      <alignment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0">
        <v>1</v>
      </c>
      <c r="AA1" s="431">
        <f>IF(ISBLANK(_endDate),"",_endDate)</f>
        <v>44651</v>
      </c>
    </row>
    <row r="2" spans="1:27" ht="15.75">
      <c r="A2" s="421" t="s">
        <v>650</v>
      </c>
      <c r="B2" s="416"/>
      <c r="Z2" s="430">
        <v>2</v>
      </c>
      <c r="AA2" s="431">
        <f>IF(ISBLANK(_pdeReportingDate),"",_pdeReportingDate)</f>
        <v>44711</v>
      </c>
    </row>
    <row r="3" spans="1:27" ht="15.75">
      <c r="A3" s="417" t="s">
        <v>624</v>
      </c>
      <c r="B3" s="418"/>
      <c r="Z3" s="430">
        <v>3</v>
      </c>
      <c r="AA3" s="431" t="str">
        <f>IF(ISBLANK(_authorName),"",_authorName)</f>
        <v>Николай Яцино</v>
      </c>
    </row>
    <row r="4" spans="1:2" ht="15.75">
      <c r="A4" s="415" t="s">
        <v>651</v>
      </c>
      <c r="B4" s="416"/>
    </row>
    <row r="5" spans="1:2" ht="31.5">
      <c r="A5" s="419" t="s">
        <v>652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44711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49" t="s">
        <v>659</v>
      </c>
    </row>
    <row r="24" spans="1:2" ht="15.75">
      <c r="A24" s="10" t="s">
        <v>584</v>
      </c>
      <c r="B24" s="450" t="s">
        <v>660</v>
      </c>
    </row>
    <row r="25" spans="1:2" ht="15.75">
      <c r="A25" s="7" t="s">
        <v>587</v>
      </c>
      <c r="B25" s="451" t="s">
        <v>661</v>
      </c>
    </row>
    <row r="26" spans="1:2" ht="15.75">
      <c r="A26" s="10" t="s">
        <v>631</v>
      </c>
      <c r="B26" s="317" t="s">
        <v>662</v>
      </c>
    </row>
    <row r="27" spans="1:2" ht="15.75">
      <c r="A27" s="10" t="s">
        <v>632</v>
      </c>
      <c r="B27" s="317" t="s">
        <v>663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B16">
      <selection activeCell="G69" sqref="G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200101236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/>
      <c r="D12" s="462"/>
      <c r="E12" s="66" t="s">
        <v>25</v>
      </c>
      <c r="F12" s="69" t="s">
        <v>26</v>
      </c>
      <c r="G12" s="471">
        <v>59361</v>
      </c>
      <c r="H12" s="452">
        <v>59361</v>
      </c>
    </row>
    <row r="13" spans="1:8" ht="15.75">
      <c r="A13" s="66" t="s">
        <v>27</v>
      </c>
      <c r="B13" s="68" t="s">
        <v>28</v>
      </c>
      <c r="C13" s="119">
        <v>6570</v>
      </c>
      <c r="D13" s="462">
        <v>6375</v>
      </c>
      <c r="E13" s="66" t="s">
        <v>525</v>
      </c>
      <c r="F13" s="69" t="s">
        <v>29</v>
      </c>
      <c r="G13" s="471">
        <v>59361</v>
      </c>
      <c r="H13" s="452">
        <v>59361</v>
      </c>
    </row>
    <row r="14" spans="1:8" ht="15.75">
      <c r="A14" s="66" t="s">
        <v>30</v>
      </c>
      <c r="B14" s="68" t="s">
        <v>31</v>
      </c>
      <c r="C14" s="119">
        <v>1023</v>
      </c>
      <c r="D14" s="462">
        <v>1137</v>
      </c>
      <c r="E14" s="66" t="s">
        <v>32</v>
      </c>
      <c r="F14" s="69" t="s">
        <v>33</v>
      </c>
      <c r="G14" s="471"/>
      <c r="H14" s="452"/>
    </row>
    <row r="15" spans="1:8" ht="15.75">
      <c r="A15" s="66" t="s">
        <v>34</v>
      </c>
      <c r="B15" s="68" t="s">
        <v>35</v>
      </c>
      <c r="C15" s="119"/>
      <c r="D15" s="462"/>
      <c r="E15" s="122" t="s">
        <v>36</v>
      </c>
      <c r="F15" s="69" t="s">
        <v>37</v>
      </c>
      <c r="G15" s="471">
        <v>-1471</v>
      </c>
      <c r="H15" s="452">
        <v>-1304</v>
      </c>
    </row>
    <row r="16" spans="1:8" ht="15.75">
      <c r="A16" s="66" t="s">
        <v>38</v>
      </c>
      <c r="B16" s="68" t="s">
        <v>39</v>
      </c>
      <c r="C16" s="119">
        <v>102</v>
      </c>
      <c r="D16" s="462">
        <v>67</v>
      </c>
      <c r="E16" s="122" t="s">
        <v>40</v>
      </c>
      <c r="F16" s="69" t="s">
        <v>41</v>
      </c>
      <c r="G16" s="119"/>
      <c r="H16" s="452"/>
    </row>
    <row r="17" spans="1:8" ht="15.75">
      <c r="A17" s="66" t="s">
        <v>42</v>
      </c>
      <c r="B17" s="70" t="s">
        <v>43</v>
      </c>
      <c r="C17" s="119">
        <v>359</v>
      </c>
      <c r="D17" s="462">
        <v>373</v>
      </c>
      <c r="E17" s="122" t="s">
        <v>44</v>
      </c>
      <c r="F17" s="69" t="s">
        <v>45</v>
      </c>
      <c r="G17" s="119"/>
      <c r="H17" s="452"/>
    </row>
    <row r="18" spans="1:8" ht="31.5">
      <c r="A18" s="66" t="s">
        <v>524</v>
      </c>
      <c r="B18" s="68" t="s">
        <v>46</v>
      </c>
      <c r="C18" s="119">
        <v>3</v>
      </c>
      <c r="D18" s="462"/>
      <c r="E18" s="249" t="s">
        <v>47</v>
      </c>
      <c r="F18" s="248" t="s">
        <v>48</v>
      </c>
      <c r="G18" s="346">
        <f>G12+G15+G16+G17</f>
        <v>57890</v>
      </c>
      <c r="H18" s="347">
        <f>H12+H15+H16+H17</f>
        <v>58057</v>
      </c>
    </row>
    <row r="19" spans="1:8" ht="15.75">
      <c r="A19" s="66" t="s">
        <v>49</v>
      </c>
      <c r="B19" s="68" t="s">
        <v>50</v>
      </c>
      <c r="C19" s="119">
        <v>2926</v>
      </c>
      <c r="D19" s="462">
        <v>3128</v>
      </c>
      <c r="E19" s="76" t="s">
        <v>51</v>
      </c>
      <c r="F19" s="71"/>
      <c r="G19" s="348"/>
      <c r="H19" s="349"/>
    </row>
    <row r="20" spans="1:8" ht="15.75">
      <c r="A20" s="250" t="s">
        <v>52</v>
      </c>
      <c r="B20" s="72" t="s">
        <v>53</v>
      </c>
      <c r="C20" s="334">
        <f>SUM(C12:C19)</f>
        <v>10983</v>
      </c>
      <c r="D20" s="335">
        <f>SUM(D12:D19)</f>
        <v>11080</v>
      </c>
      <c r="E20" s="66" t="s">
        <v>54</v>
      </c>
      <c r="F20" s="69" t="s">
        <v>55</v>
      </c>
      <c r="G20" s="119">
        <v>4062</v>
      </c>
      <c r="H20" s="453">
        <v>4062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0">
        <f>SUM(G23:G25)</f>
        <v>2766</v>
      </c>
      <c r="H22" s="351">
        <f>SUM(H23:H25)</f>
        <v>2759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1421</v>
      </c>
      <c r="H23" s="454">
        <v>1421</v>
      </c>
    </row>
    <row r="24" spans="1:13" ht="15.75">
      <c r="A24" s="66" t="s">
        <v>67</v>
      </c>
      <c r="B24" s="68" t="s">
        <v>68</v>
      </c>
      <c r="C24" s="119">
        <v>6014</v>
      </c>
      <c r="D24" s="463">
        <v>6017</v>
      </c>
      <c r="E24" s="124" t="s">
        <v>69</v>
      </c>
      <c r="F24" s="69" t="s">
        <v>70</v>
      </c>
      <c r="G24" s="119"/>
      <c r="H24" s="454"/>
      <c r="M24" s="74"/>
    </row>
    <row r="25" spans="1:8" ht="15.75">
      <c r="A25" s="66" t="s">
        <v>71</v>
      </c>
      <c r="B25" s="68" t="s">
        <v>72</v>
      </c>
      <c r="C25" s="119"/>
      <c r="D25" s="463"/>
      <c r="E25" s="66" t="s">
        <v>73</v>
      </c>
      <c r="F25" s="69" t="s">
        <v>74</v>
      </c>
      <c r="G25" s="119">
        <v>1345</v>
      </c>
      <c r="H25" s="454">
        <v>1338</v>
      </c>
    </row>
    <row r="26" spans="1:13" ht="15.75">
      <c r="A26" s="66" t="s">
        <v>75</v>
      </c>
      <c r="B26" s="68" t="s">
        <v>76</v>
      </c>
      <c r="C26" s="119">
        <v>77718</v>
      </c>
      <c r="D26" s="463">
        <v>74973</v>
      </c>
      <c r="E26" s="252" t="s">
        <v>77</v>
      </c>
      <c r="F26" s="71" t="s">
        <v>78</v>
      </c>
      <c r="G26" s="334">
        <f>G20+G21+G22</f>
        <v>6828</v>
      </c>
      <c r="H26" s="335">
        <f>H20+H21+H22</f>
        <v>6821</v>
      </c>
      <c r="M26" s="74"/>
    </row>
    <row r="27" spans="1:8" ht="15.75">
      <c r="A27" s="66" t="s">
        <v>79</v>
      </c>
      <c r="B27" s="68" t="s">
        <v>80</v>
      </c>
      <c r="C27" s="119">
        <v>5631</v>
      </c>
      <c r="D27" s="463">
        <v>5734</v>
      </c>
      <c r="E27" s="76" t="s">
        <v>81</v>
      </c>
      <c r="F27" s="71"/>
      <c r="G27" s="348"/>
      <c r="H27" s="349"/>
    </row>
    <row r="28" spans="1:13" ht="15.75">
      <c r="A28" s="250" t="s">
        <v>82</v>
      </c>
      <c r="B28" s="73" t="s">
        <v>83</v>
      </c>
      <c r="C28" s="334">
        <f>SUM(C24:C27)</f>
        <v>89363</v>
      </c>
      <c r="D28" s="335">
        <f>SUM(D24:D27)</f>
        <v>86724</v>
      </c>
      <c r="E28" s="124" t="s">
        <v>84</v>
      </c>
      <c r="F28" s="69" t="s">
        <v>85</v>
      </c>
      <c r="G28" s="332">
        <f>SUM(G29:G31)</f>
        <v>29733</v>
      </c>
      <c r="H28" s="333">
        <f>SUM(H29:H31)</f>
        <v>25282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>
        <v>29733</v>
      </c>
      <c r="H29" s="455">
        <v>25282</v>
      </c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/>
      <c r="H30" s="455"/>
      <c r="M30" s="74"/>
    </row>
    <row r="31" spans="1:8" ht="15.75">
      <c r="A31" s="66" t="s">
        <v>91</v>
      </c>
      <c r="B31" s="68" t="s">
        <v>92</v>
      </c>
      <c r="C31" s="119">
        <v>31104</v>
      </c>
      <c r="D31" s="464">
        <v>31104</v>
      </c>
      <c r="E31" s="66" t="s">
        <v>93</v>
      </c>
      <c r="F31" s="69" t="s">
        <v>94</v>
      </c>
      <c r="G31" s="119"/>
      <c r="H31" s="455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1675</v>
      </c>
      <c r="H32" s="455">
        <v>4451</v>
      </c>
      <c r="M32" s="74"/>
    </row>
    <row r="33" spans="1:8" ht="15.75">
      <c r="A33" s="250" t="s">
        <v>99</v>
      </c>
      <c r="B33" s="73" t="s">
        <v>100</v>
      </c>
      <c r="C33" s="334">
        <f>C31+C32</f>
        <v>31104</v>
      </c>
      <c r="D33" s="335">
        <f>D31+D32</f>
        <v>31104</v>
      </c>
      <c r="E33" s="122" t="s">
        <v>101</v>
      </c>
      <c r="F33" s="69" t="s">
        <v>102</v>
      </c>
      <c r="G33" s="119"/>
      <c r="H33" s="455"/>
    </row>
    <row r="34" spans="1:8" ht="15.75">
      <c r="A34" s="76" t="s">
        <v>103</v>
      </c>
      <c r="B34" s="70"/>
      <c r="C34" s="332"/>
      <c r="D34" s="333"/>
      <c r="E34" s="252" t="s">
        <v>104</v>
      </c>
      <c r="F34" s="71" t="s">
        <v>105</v>
      </c>
      <c r="G34" s="334">
        <f>G28+G32+G33</f>
        <v>31408</v>
      </c>
      <c r="H34" s="335">
        <f>H28+H32+H33</f>
        <v>29733</v>
      </c>
    </row>
    <row r="35" spans="1:8" ht="15.75">
      <c r="A35" s="66" t="s">
        <v>106</v>
      </c>
      <c r="B35" s="70" t="s">
        <v>107</v>
      </c>
      <c r="C35" s="332">
        <f>SUM(C36:C39)</f>
        <v>0</v>
      </c>
      <c r="D35" s="333">
        <f>SUM(D36:D39)</f>
        <v>0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6">
        <f>G26+G18+G34</f>
        <v>96126</v>
      </c>
      <c r="H37" s="337">
        <f>H26+H18+H34</f>
        <v>94611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20">
        <v>18772</v>
      </c>
      <c r="H40" s="456">
        <v>18287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457"/>
      <c r="M44" s="74"/>
    </row>
    <row r="45" spans="1:8" ht="15.75">
      <c r="A45" s="66" t="s">
        <v>133</v>
      </c>
      <c r="B45" s="68" t="s">
        <v>134</v>
      </c>
      <c r="C45" s="119">
        <v>841</v>
      </c>
      <c r="D45" s="465">
        <v>841</v>
      </c>
      <c r="E45" s="128" t="s">
        <v>135</v>
      </c>
      <c r="F45" s="69" t="s">
        <v>136</v>
      </c>
      <c r="G45" s="119">
        <v>14743</v>
      </c>
      <c r="H45" s="457">
        <v>15501</v>
      </c>
    </row>
    <row r="46" spans="1:13" ht="15.75">
      <c r="A46" s="241" t="s">
        <v>137</v>
      </c>
      <c r="B46" s="72" t="s">
        <v>138</v>
      </c>
      <c r="C46" s="334">
        <f>C35+C40+C45</f>
        <v>841</v>
      </c>
      <c r="D46" s="335">
        <f>D35+D40+D45</f>
        <v>841</v>
      </c>
      <c r="E46" s="123" t="s">
        <v>139</v>
      </c>
      <c r="F46" s="69" t="s">
        <v>140</v>
      </c>
      <c r="G46" s="119"/>
      <c r="H46" s="457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/>
      <c r="H47" s="457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457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1025</v>
      </c>
      <c r="H49" s="457">
        <v>356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15768</v>
      </c>
      <c r="H50" s="333">
        <f>SUM(H44:H49)</f>
        <v>15857</v>
      </c>
    </row>
    <row r="51" spans="1:8" ht="15.75">
      <c r="A51" s="66" t="s">
        <v>79</v>
      </c>
      <c r="B51" s="68" t="s">
        <v>155</v>
      </c>
      <c r="C51" s="119">
        <v>426</v>
      </c>
      <c r="D51" s="466">
        <v>426</v>
      </c>
      <c r="E51" s="66"/>
      <c r="F51" s="69"/>
      <c r="G51" s="332"/>
      <c r="H51" s="333"/>
    </row>
    <row r="52" spans="1:8" ht="15.75">
      <c r="A52" s="250" t="s">
        <v>156</v>
      </c>
      <c r="B52" s="72" t="s">
        <v>157</v>
      </c>
      <c r="C52" s="334">
        <f>SUM(C48:C51)</f>
        <v>426</v>
      </c>
      <c r="D52" s="335">
        <f>SUM(D48:D51)</f>
        <v>426</v>
      </c>
      <c r="E52" s="123" t="s">
        <v>158</v>
      </c>
      <c r="F52" s="71" t="s">
        <v>159</v>
      </c>
      <c r="G52" s="119"/>
      <c r="H52" s="45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45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458">
        <v>45</v>
      </c>
    </row>
    <row r="55" spans="1:8" ht="15.75">
      <c r="A55" s="76" t="s">
        <v>166</v>
      </c>
      <c r="B55" s="72" t="s">
        <v>167</v>
      </c>
      <c r="C55" s="246">
        <v>222</v>
      </c>
      <c r="D55" s="467">
        <v>259</v>
      </c>
      <c r="E55" s="66" t="s">
        <v>168</v>
      </c>
      <c r="F55" s="71" t="s">
        <v>169</v>
      </c>
      <c r="G55" s="119"/>
      <c r="H55" s="458"/>
    </row>
    <row r="56" spans="1:13" ht="16.5" thickBot="1">
      <c r="A56" s="243" t="s">
        <v>170</v>
      </c>
      <c r="B56" s="130" t="s">
        <v>171</v>
      </c>
      <c r="C56" s="338">
        <f>C20+C21+C22+C28+C33+C46+C52+C54+C55</f>
        <v>132939</v>
      </c>
      <c r="D56" s="339">
        <f>D20+D21+D22+D28+D33+D46+D52+D54+D55</f>
        <v>130434</v>
      </c>
      <c r="E56" s="76" t="s">
        <v>529</v>
      </c>
      <c r="F56" s="75" t="s">
        <v>172</v>
      </c>
      <c r="G56" s="336">
        <f>G50+G52+G53+G54+G55</f>
        <v>15768</v>
      </c>
      <c r="H56" s="337">
        <f>H50+H52+H53+H54+H55</f>
        <v>15902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>
        <v>28</v>
      </c>
      <c r="D59" s="468">
        <v>29</v>
      </c>
      <c r="E59" s="123" t="s">
        <v>180</v>
      </c>
      <c r="F59" s="254" t="s">
        <v>181</v>
      </c>
      <c r="G59" s="119">
        <v>20288</v>
      </c>
      <c r="H59" s="459">
        <v>17103</v>
      </c>
    </row>
    <row r="60" spans="1:13" ht="15.75">
      <c r="A60" s="66" t="s">
        <v>178</v>
      </c>
      <c r="B60" s="68" t="s">
        <v>179</v>
      </c>
      <c r="C60" s="119"/>
      <c r="D60" s="46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1168</v>
      </c>
      <c r="D61" s="468">
        <v>2762</v>
      </c>
      <c r="E61" s="122" t="s">
        <v>188</v>
      </c>
      <c r="F61" s="69" t="s">
        <v>189</v>
      </c>
      <c r="G61" s="332">
        <f>SUM(G62:G68)</f>
        <v>10728</v>
      </c>
      <c r="H61" s="333">
        <f>SUM(H62:H68)</f>
        <v>18171</v>
      </c>
    </row>
    <row r="62" spans="1:13" ht="15.75">
      <c r="A62" s="66" t="s">
        <v>186</v>
      </c>
      <c r="B62" s="70" t="s">
        <v>187</v>
      </c>
      <c r="C62" s="119"/>
      <c r="D62" s="468">
        <v>17</v>
      </c>
      <c r="E62" s="122" t="s">
        <v>192</v>
      </c>
      <c r="F62" s="69" t="s">
        <v>193</v>
      </c>
      <c r="G62" s="119">
        <v>412</v>
      </c>
      <c r="H62" s="460">
        <v>5199</v>
      </c>
      <c r="M62" s="74"/>
    </row>
    <row r="63" spans="1:8" ht="15.75">
      <c r="A63" s="66" t="s">
        <v>190</v>
      </c>
      <c r="B63" s="70" t="s">
        <v>191</v>
      </c>
      <c r="C63" s="119"/>
      <c r="D63" s="468"/>
      <c r="E63" s="66" t="s">
        <v>196</v>
      </c>
      <c r="F63" s="69" t="s">
        <v>197</v>
      </c>
      <c r="G63" s="119"/>
      <c r="H63" s="460"/>
    </row>
    <row r="64" spans="1:13" ht="15.75">
      <c r="A64" s="66" t="s">
        <v>194</v>
      </c>
      <c r="B64" s="68" t="s">
        <v>195</v>
      </c>
      <c r="C64" s="119">
        <v>74</v>
      </c>
      <c r="D64" s="468"/>
      <c r="E64" s="66" t="s">
        <v>199</v>
      </c>
      <c r="F64" s="69" t="s">
        <v>200</v>
      </c>
      <c r="G64" s="119">
        <v>2523</v>
      </c>
      <c r="H64" s="460">
        <v>4367</v>
      </c>
      <c r="M64" s="74"/>
    </row>
    <row r="65" spans="1:8" ht="15.75">
      <c r="A65" s="250" t="s">
        <v>52</v>
      </c>
      <c r="B65" s="72" t="s">
        <v>198</v>
      </c>
      <c r="C65" s="334">
        <f>SUM(C59:C64)</f>
        <v>1270</v>
      </c>
      <c r="D65" s="335">
        <f>SUM(D59:D64)</f>
        <v>2808</v>
      </c>
      <c r="E65" s="66" t="s">
        <v>201</v>
      </c>
      <c r="F65" s="69" t="s">
        <v>202</v>
      </c>
      <c r="G65" s="119">
        <v>3177</v>
      </c>
      <c r="H65" s="460">
        <v>4303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3375</v>
      </c>
      <c r="H66" s="460">
        <v>3429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440</v>
      </c>
      <c r="H67" s="460">
        <v>354</v>
      </c>
    </row>
    <row r="68" spans="1:8" ht="15.75">
      <c r="A68" s="66" t="s">
        <v>206</v>
      </c>
      <c r="B68" s="68" t="s">
        <v>207</v>
      </c>
      <c r="C68" s="119">
        <v>778</v>
      </c>
      <c r="D68" s="469">
        <v>622</v>
      </c>
      <c r="E68" s="66" t="s">
        <v>212</v>
      </c>
      <c r="F68" s="69" t="s">
        <v>213</v>
      </c>
      <c r="G68" s="119">
        <v>801</v>
      </c>
      <c r="H68" s="460">
        <v>519</v>
      </c>
    </row>
    <row r="69" spans="1:8" ht="15.75">
      <c r="A69" s="66" t="s">
        <v>210</v>
      </c>
      <c r="B69" s="68" t="s">
        <v>211</v>
      </c>
      <c r="C69" s="119">
        <v>17368</v>
      </c>
      <c r="D69" s="469">
        <v>15908</v>
      </c>
      <c r="E69" s="123" t="s">
        <v>79</v>
      </c>
      <c r="F69" s="69" t="s">
        <v>216</v>
      </c>
      <c r="G69" s="119">
        <v>315</v>
      </c>
      <c r="H69" s="460">
        <v>399</v>
      </c>
    </row>
    <row r="70" spans="1:8" ht="15.75">
      <c r="A70" s="66" t="s">
        <v>214</v>
      </c>
      <c r="B70" s="68" t="s">
        <v>215</v>
      </c>
      <c r="C70" s="119">
        <v>1104</v>
      </c>
      <c r="D70" s="469">
        <v>1253</v>
      </c>
      <c r="E70" s="66" t="s">
        <v>219</v>
      </c>
      <c r="F70" s="69" t="s">
        <v>220</v>
      </c>
      <c r="G70" s="119">
        <v>22</v>
      </c>
      <c r="H70" s="460">
        <v>22</v>
      </c>
    </row>
    <row r="71" spans="1:8" ht="15.75">
      <c r="A71" s="66" t="s">
        <v>217</v>
      </c>
      <c r="B71" s="68" t="s">
        <v>218</v>
      </c>
      <c r="C71" s="119">
        <v>59</v>
      </c>
      <c r="D71" s="469">
        <v>59</v>
      </c>
      <c r="E71" s="242" t="s">
        <v>47</v>
      </c>
      <c r="F71" s="71" t="s">
        <v>223</v>
      </c>
      <c r="G71" s="334">
        <f>G59+G60+G61+G69+G70</f>
        <v>31353</v>
      </c>
      <c r="H71" s="335">
        <f>H59+H60+H61+H69+H70</f>
        <v>35695</v>
      </c>
    </row>
    <row r="72" spans="1:8" ht="15.75">
      <c r="A72" s="66" t="s">
        <v>221</v>
      </c>
      <c r="B72" s="68" t="s">
        <v>222</v>
      </c>
      <c r="C72" s="119"/>
      <c r="D72" s="469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v>351</v>
      </c>
      <c r="D73" s="469">
        <v>419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469"/>
      <c r="E74" s="308"/>
      <c r="F74" s="309"/>
      <c r="G74" s="332"/>
      <c r="H74" s="358"/>
    </row>
    <row r="75" spans="1:8" ht="15.75">
      <c r="A75" s="66" t="s">
        <v>228</v>
      </c>
      <c r="B75" s="68" t="s">
        <v>229</v>
      </c>
      <c r="C75" s="119">
        <v>753</v>
      </c>
      <c r="D75" s="469">
        <v>937</v>
      </c>
      <c r="E75" s="253" t="s">
        <v>160</v>
      </c>
      <c r="F75" s="71" t="s">
        <v>233</v>
      </c>
      <c r="G75" s="246">
        <v>4</v>
      </c>
      <c r="H75" s="461">
        <v>4</v>
      </c>
    </row>
    <row r="76" spans="1:8" ht="15.75">
      <c r="A76" s="250" t="s">
        <v>77</v>
      </c>
      <c r="B76" s="72" t="s">
        <v>232</v>
      </c>
      <c r="C76" s="334">
        <f>SUM(C68:C75)</f>
        <v>20413</v>
      </c>
      <c r="D76" s="335">
        <f>SUM(D68:D75)</f>
        <v>19198</v>
      </c>
      <c r="E76" s="308"/>
      <c r="F76" s="309"/>
      <c r="G76" s="332"/>
      <c r="H76" s="358"/>
    </row>
    <row r="77" spans="1:8" ht="15.75">
      <c r="A77" s="66"/>
      <c r="B77" s="68"/>
      <c r="C77" s="332"/>
      <c r="D77" s="333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31357</v>
      </c>
      <c r="H79" s="337">
        <f>H71+H73+H75+H77</f>
        <v>35699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50" t="s">
        <v>249</v>
      </c>
      <c r="B85" s="72" t="s">
        <v>250</v>
      </c>
      <c r="C85" s="334">
        <f>C84+C83+C79</f>
        <v>0</v>
      </c>
      <c r="D85" s="335">
        <f>D84+D83+D79</f>
        <v>0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>
        <v>88</v>
      </c>
      <c r="D88" s="470">
        <v>79</v>
      </c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5910</v>
      </c>
      <c r="D89" s="470">
        <v>10551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>
        <v>525</v>
      </c>
      <c r="D90" s="470">
        <v>525</v>
      </c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>
        <v>198</v>
      </c>
      <c r="D91" s="470">
        <v>198</v>
      </c>
      <c r="E91" s="126"/>
      <c r="F91" s="79"/>
      <c r="G91" s="359"/>
      <c r="H91" s="360"/>
    </row>
    <row r="92" spans="1:13" ht="15.75">
      <c r="A92" s="250" t="s">
        <v>527</v>
      </c>
      <c r="B92" s="72" t="s">
        <v>260</v>
      </c>
      <c r="C92" s="334">
        <f>SUM(C88:C91)</f>
        <v>6721</v>
      </c>
      <c r="D92" s="335">
        <f>SUM(D88:D91)</f>
        <v>11353</v>
      </c>
      <c r="E92" s="126"/>
      <c r="F92" s="79"/>
      <c r="G92" s="359"/>
      <c r="H92" s="360"/>
      <c r="M92" s="74"/>
    </row>
    <row r="93" spans="1:8" ht="15.75">
      <c r="A93" s="241" t="s">
        <v>261</v>
      </c>
      <c r="B93" s="72" t="s">
        <v>262</v>
      </c>
      <c r="C93" s="246">
        <v>680</v>
      </c>
      <c r="D93" s="472">
        <v>706</v>
      </c>
      <c r="E93" s="126"/>
      <c r="F93" s="79"/>
      <c r="G93" s="359"/>
      <c r="H93" s="360"/>
    </row>
    <row r="94" spans="1:13" ht="16.5" thickBot="1">
      <c r="A94" s="258" t="s">
        <v>263</v>
      </c>
      <c r="B94" s="147" t="s">
        <v>264</v>
      </c>
      <c r="C94" s="338">
        <f>C65+C76+C85+C92+C93</f>
        <v>29084</v>
      </c>
      <c r="D94" s="339">
        <f>D65+D76+D85+D92+D93</f>
        <v>34065</v>
      </c>
      <c r="E94" s="148"/>
      <c r="F94" s="149"/>
      <c r="G94" s="361"/>
      <c r="H94" s="362"/>
      <c r="M94" s="74"/>
    </row>
    <row r="95" spans="1:8" ht="32.25" thickBot="1">
      <c r="A95" s="255" t="s">
        <v>265</v>
      </c>
      <c r="B95" s="256" t="s">
        <v>266</v>
      </c>
      <c r="C95" s="340">
        <f>C94+C56</f>
        <v>162023</v>
      </c>
      <c r="D95" s="341">
        <f>D94+D56</f>
        <v>164499</v>
      </c>
      <c r="E95" s="150" t="s">
        <v>605</v>
      </c>
      <c r="F95" s="257" t="s">
        <v>268</v>
      </c>
      <c r="G95" s="340">
        <f>G37+G40+G56+G79</f>
        <v>162023</v>
      </c>
      <c r="H95" s="341">
        <f>H37+H40+H56+H79</f>
        <v>164499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5" t="s">
        <v>638</v>
      </c>
      <c r="B98" s="433">
        <f>pdeReportingDate</f>
        <v>44711</v>
      </c>
      <c r="C98" s="433"/>
      <c r="D98" s="433"/>
      <c r="E98" s="433"/>
      <c r="F98" s="433"/>
      <c r="G98" s="433"/>
      <c r="H98" s="433"/>
      <c r="M98" s="74"/>
    </row>
    <row r="99" spans="1:13" ht="15.75">
      <c r="A99" s="425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6" t="s">
        <v>8</v>
      </c>
      <c r="B100" s="434" t="str">
        <f>authorName</f>
        <v>Николай Яцино</v>
      </c>
      <c r="C100" s="434"/>
      <c r="D100" s="434"/>
      <c r="E100" s="434"/>
      <c r="F100" s="434"/>
      <c r="G100" s="434"/>
      <c r="H100" s="434"/>
    </row>
    <row r="101" spans="1:8" ht="15.75">
      <c r="A101" s="426"/>
      <c r="B101" s="57"/>
      <c r="C101" s="57"/>
      <c r="D101" s="57"/>
      <c r="E101" s="57"/>
      <c r="F101" s="57"/>
      <c r="G101" s="57"/>
      <c r="H101" s="57"/>
    </row>
    <row r="102" spans="1:8" ht="15.75">
      <c r="A102" s="426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7"/>
      <c r="B103" s="432" t="s">
        <v>640</v>
      </c>
      <c r="C103" s="432"/>
      <c r="D103" s="432"/>
      <c r="E103" s="432"/>
      <c r="M103" s="74"/>
    </row>
    <row r="104" spans="1:5" ht="21.75" customHeight="1">
      <c r="A104" s="427"/>
      <c r="B104" s="432" t="s">
        <v>640</v>
      </c>
      <c r="C104" s="432"/>
      <c r="D104" s="432"/>
      <c r="E104" s="432"/>
    </row>
    <row r="105" spans="1:13" ht="21.75" customHeight="1">
      <c r="A105" s="427"/>
      <c r="B105" s="432" t="s">
        <v>640</v>
      </c>
      <c r="C105" s="432"/>
      <c r="D105" s="432"/>
      <c r="E105" s="432"/>
      <c r="M105" s="74"/>
    </row>
    <row r="106" spans="1:5" ht="21.75" customHeight="1">
      <c r="A106" s="427"/>
      <c r="B106" s="432" t="s">
        <v>640</v>
      </c>
      <c r="C106" s="432"/>
      <c r="D106" s="432"/>
      <c r="E106" s="432"/>
    </row>
    <row r="107" spans="1:13" ht="21.75" customHeight="1">
      <c r="A107" s="427"/>
      <c r="B107" s="432"/>
      <c r="C107" s="432"/>
      <c r="D107" s="432"/>
      <c r="E107" s="432"/>
      <c r="M107" s="74"/>
    </row>
    <row r="108" spans="1:5" ht="21.75" customHeight="1">
      <c r="A108" s="427"/>
      <c r="B108" s="432"/>
      <c r="C108" s="432"/>
      <c r="D108" s="432"/>
      <c r="E108" s="432"/>
    </row>
    <row r="109" spans="1:13" ht="21.75" customHeight="1">
      <c r="A109" s="427"/>
      <c r="B109" s="432"/>
      <c r="C109" s="432"/>
      <c r="D109" s="432"/>
      <c r="E109" s="432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5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СИРМА ГРУП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200101236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720</v>
      </c>
      <c r="D12" s="237">
        <v>376</v>
      </c>
      <c r="E12" s="116" t="s">
        <v>277</v>
      </c>
      <c r="F12" s="161" t="s">
        <v>278</v>
      </c>
      <c r="G12" s="237"/>
      <c r="H12" s="237"/>
    </row>
    <row r="13" spans="1:8" ht="15.75">
      <c r="A13" s="116" t="s">
        <v>279</v>
      </c>
      <c r="B13" s="112" t="s">
        <v>280</v>
      </c>
      <c r="C13" s="237">
        <v>2694</v>
      </c>
      <c r="D13" s="237">
        <v>2610</v>
      </c>
      <c r="E13" s="116" t="s">
        <v>281</v>
      </c>
      <c r="F13" s="161" t="s">
        <v>282</v>
      </c>
      <c r="G13" s="237">
        <v>5150</v>
      </c>
      <c r="H13" s="237">
        <v>5056</v>
      </c>
    </row>
    <row r="14" spans="1:8" ht="15.75">
      <c r="A14" s="116" t="s">
        <v>283</v>
      </c>
      <c r="B14" s="112" t="s">
        <v>284</v>
      </c>
      <c r="C14" s="237">
        <v>1661</v>
      </c>
      <c r="D14" s="237">
        <v>1620</v>
      </c>
      <c r="E14" s="166" t="s">
        <v>285</v>
      </c>
      <c r="F14" s="161" t="s">
        <v>286</v>
      </c>
      <c r="G14" s="237">
        <v>14451</v>
      </c>
      <c r="H14" s="237">
        <v>9793</v>
      </c>
    </row>
    <row r="15" spans="1:8" ht="15.75">
      <c r="A15" s="116" t="s">
        <v>287</v>
      </c>
      <c r="B15" s="112" t="s">
        <v>288</v>
      </c>
      <c r="C15" s="237">
        <v>7816</v>
      </c>
      <c r="D15" s="237">
        <v>4902</v>
      </c>
      <c r="E15" s="166" t="s">
        <v>79</v>
      </c>
      <c r="F15" s="161" t="s">
        <v>289</v>
      </c>
      <c r="G15" s="237">
        <v>41</v>
      </c>
      <c r="H15" s="237">
        <v>95</v>
      </c>
    </row>
    <row r="16" spans="1:8" ht="15.75">
      <c r="A16" s="116" t="s">
        <v>290</v>
      </c>
      <c r="B16" s="112" t="s">
        <v>291</v>
      </c>
      <c r="C16" s="237">
        <v>838</v>
      </c>
      <c r="D16" s="237">
        <v>588</v>
      </c>
      <c r="E16" s="157" t="s">
        <v>52</v>
      </c>
      <c r="F16" s="185" t="s">
        <v>292</v>
      </c>
      <c r="G16" s="365">
        <f>SUM(G12:G15)</f>
        <v>19642</v>
      </c>
      <c r="H16" s="366">
        <f>SUM(H12:H15)</f>
        <v>14944</v>
      </c>
    </row>
    <row r="17" spans="1:8" ht="31.5">
      <c r="A17" s="116" t="s">
        <v>293</v>
      </c>
      <c r="B17" s="112" t="s">
        <v>294</v>
      </c>
      <c r="C17" s="237">
        <v>4577</v>
      </c>
      <c r="D17" s="237">
        <v>4343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>
        <v>-87</v>
      </c>
      <c r="E18" s="155" t="s">
        <v>297</v>
      </c>
      <c r="F18" s="159" t="s">
        <v>298</v>
      </c>
      <c r="G18" s="376">
        <v>452</v>
      </c>
      <c r="H18" s="376">
        <v>351</v>
      </c>
    </row>
    <row r="19" spans="1:8" ht="15.75">
      <c r="A19" s="116" t="s">
        <v>299</v>
      </c>
      <c r="B19" s="112" t="s">
        <v>300</v>
      </c>
      <c r="C19" s="237">
        <v>-389</v>
      </c>
      <c r="D19" s="237">
        <v>-654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17917</v>
      </c>
      <c r="D22" s="366">
        <f>SUM(D12:D18)+D19</f>
        <v>13698</v>
      </c>
      <c r="E22" s="116" t="s">
        <v>309</v>
      </c>
      <c r="F22" s="158" t="s">
        <v>310</v>
      </c>
      <c r="G22" s="237">
        <v>4</v>
      </c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110</v>
      </c>
      <c r="D25" s="237">
        <v>52</v>
      </c>
      <c r="E25" s="116" t="s">
        <v>318</v>
      </c>
      <c r="F25" s="158" t="s">
        <v>319</v>
      </c>
      <c r="G25" s="237">
        <v>21</v>
      </c>
      <c r="H25" s="237">
        <v>26</v>
      </c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32</v>
      </c>
      <c r="D27" s="237">
        <v>17</v>
      </c>
      <c r="E27" s="157" t="s">
        <v>104</v>
      </c>
      <c r="F27" s="159" t="s">
        <v>326</v>
      </c>
      <c r="G27" s="365">
        <f>SUM(G22:G26)</f>
        <v>25</v>
      </c>
      <c r="H27" s="366">
        <f>SUM(H22:H26)</f>
        <v>26</v>
      </c>
    </row>
    <row r="28" spans="1:8" ht="15.75">
      <c r="A28" s="116" t="s">
        <v>79</v>
      </c>
      <c r="B28" s="158" t="s">
        <v>327</v>
      </c>
      <c r="C28" s="237">
        <v>36</v>
      </c>
      <c r="D28" s="237">
        <v>25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178</v>
      </c>
      <c r="D29" s="366">
        <f>SUM(D25:D28)</f>
        <v>94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18095</v>
      </c>
      <c r="D31" s="372">
        <f>D29+D22</f>
        <v>13792</v>
      </c>
      <c r="E31" s="172" t="s">
        <v>521</v>
      </c>
      <c r="F31" s="187" t="s">
        <v>331</v>
      </c>
      <c r="G31" s="174">
        <f>G16+G18+G27</f>
        <v>20119</v>
      </c>
      <c r="H31" s="175">
        <f>H16+H18+H27</f>
        <v>15321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2024</v>
      </c>
      <c r="D33" s="165">
        <f>IF((H31-D31)&gt;0,H31-D31,0)</f>
        <v>1529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3">
        <f>C31-C34+C35</f>
        <v>18095</v>
      </c>
      <c r="D36" s="374">
        <f>D31-D34+D35</f>
        <v>13792</v>
      </c>
      <c r="E36" s="183" t="s">
        <v>346</v>
      </c>
      <c r="F36" s="177" t="s">
        <v>347</v>
      </c>
      <c r="G36" s="188">
        <f>G35-G34+G31</f>
        <v>20119</v>
      </c>
      <c r="H36" s="189">
        <f>H35-H34+H31</f>
        <v>15321</v>
      </c>
    </row>
    <row r="37" spans="1:8" ht="15.75">
      <c r="A37" s="182" t="s">
        <v>348</v>
      </c>
      <c r="B37" s="152" t="s">
        <v>349</v>
      </c>
      <c r="C37" s="371">
        <f>IF((G36-C36)&gt;0,G36-C36,0)</f>
        <v>2024</v>
      </c>
      <c r="D37" s="372">
        <f>IF((H36-D36)&gt;0,H36-D36,0)</f>
        <v>1529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5">
        <f>C39+C40+C41</f>
        <v>0</v>
      </c>
      <c r="D38" s="366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2024</v>
      </c>
      <c r="D42" s="165">
        <f>+IF((H36-D36-D38)&gt;0,H36-D36-D38,0)</f>
        <v>1529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349</v>
      </c>
      <c r="D43" s="237">
        <v>324</v>
      </c>
      <c r="E43" s="154" t="s">
        <v>364</v>
      </c>
      <c r="F43" s="117" t="s">
        <v>366</v>
      </c>
      <c r="G43" s="322"/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1675</v>
      </c>
      <c r="D44" s="189">
        <f>IF(H42=0,IF(D42-D43&gt;0,D42-D43+H43,0),IF(H42-H43&lt;0,H43-H42+D42,0))</f>
        <v>1205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7">
        <f>C36+C38+C42</f>
        <v>20119</v>
      </c>
      <c r="D45" s="368">
        <f>D36+D38+D42</f>
        <v>15321</v>
      </c>
      <c r="E45" s="191" t="s">
        <v>373</v>
      </c>
      <c r="F45" s="193" t="s">
        <v>374</v>
      </c>
      <c r="G45" s="367">
        <f>G42+G36</f>
        <v>20119</v>
      </c>
      <c r="H45" s="368">
        <f>H42+H36</f>
        <v>15321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36" t="s">
        <v>639</v>
      </c>
      <c r="B47" s="436"/>
      <c r="C47" s="436"/>
      <c r="D47" s="436"/>
      <c r="E47" s="436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5" t="s">
        <v>638</v>
      </c>
      <c r="B50" s="433">
        <f>pdeReportingDate</f>
        <v>44711</v>
      </c>
      <c r="C50" s="433"/>
      <c r="D50" s="433"/>
      <c r="E50" s="433"/>
      <c r="F50" s="433"/>
      <c r="G50" s="433"/>
      <c r="H50" s="433"/>
      <c r="M50" s="74"/>
    </row>
    <row r="51" spans="1:13" s="35" customFormat="1" ht="15.75">
      <c r="A51" s="425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6" t="s">
        <v>8</v>
      </c>
      <c r="B52" s="434" t="str">
        <f>authorName</f>
        <v>Николай Яцино</v>
      </c>
      <c r="C52" s="434"/>
      <c r="D52" s="434"/>
      <c r="E52" s="434"/>
      <c r="F52" s="434"/>
      <c r="G52" s="434"/>
      <c r="H52" s="434"/>
    </row>
    <row r="53" spans="1:8" s="35" customFormat="1" ht="15.75">
      <c r="A53" s="426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6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7"/>
      <c r="B55" s="432" t="s">
        <v>640</v>
      </c>
      <c r="C55" s="432"/>
      <c r="D55" s="432"/>
      <c r="E55" s="432"/>
      <c r="F55" s="312"/>
      <c r="G55" s="37"/>
      <c r="H55" s="35"/>
    </row>
    <row r="56" spans="1:8" ht="15.75" customHeight="1">
      <c r="A56" s="427"/>
      <c r="B56" s="432" t="s">
        <v>640</v>
      </c>
      <c r="C56" s="432"/>
      <c r="D56" s="432"/>
      <c r="E56" s="432"/>
      <c r="F56" s="312"/>
      <c r="G56" s="37"/>
      <c r="H56" s="35"/>
    </row>
    <row r="57" spans="1:8" ht="15.75" customHeight="1">
      <c r="A57" s="427"/>
      <c r="B57" s="432" t="s">
        <v>640</v>
      </c>
      <c r="C57" s="432"/>
      <c r="D57" s="432"/>
      <c r="E57" s="432"/>
      <c r="F57" s="312"/>
      <c r="G57" s="37"/>
      <c r="H57" s="35"/>
    </row>
    <row r="58" spans="1:8" ht="15.75" customHeight="1">
      <c r="A58" s="427"/>
      <c r="B58" s="432" t="s">
        <v>640</v>
      </c>
      <c r="C58" s="432"/>
      <c r="D58" s="432"/>
      <c r="E58" s="432"/>
      <c r="F58" s="312"/>
      <c r="G58" s="37"/>
      <c r="H58" s="35"/>
    </row>
    <row r="59" spans="1:8" ht="15.75">
      <c r="A59" s="427"/>
      <c r="B59" s="432"/>
      <c r="C59" s="432"/>
      <c r="D59" s="432"/>
      <c r="E59" s="432"/>
      <c r="F59" s="312"/>
      <c r="G59" s="37"/>
      <c r="H59" s="35"/>
    </row>
    <row r="60" spans="1:8" ht="15.75">
      <c r="A60" s="427"/>
      <c r="B60" s="432"/>
      <c r="C60" s="432"/>
      <c r="D60" s="432"/>
      <c r="E60" s="432"/>
      <c r="F60" s="312"/>
      <c r="G60" s="37"/>
      <c r="H60" s="35"/>
    </row>
    <row r="61" spans="1:8" ht="15.75">
      <c r="A61" s="427"/>
      <c r="B61" s="432"/>
      <c r="C61" s="432"/>
      <c r="D61" s="432"/>
      <c r="E61" s="432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20">
      <selection activeCell="H52" sqref="H5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СИРМА ГРУП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200101236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18437</v>
      </c>
      <c r="D11" s="119">
        <v>18165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-9547</v>
      </c>
      <c r="D12" s="119">
        <v>-10835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-7752</v>
      </c>
      <c r="D14" s="119">
        <v>-5077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</v>
      </c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-156</v>
      </c>
      <c r="D20" s="119">
        <v>-676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4">
        <f>SUM(C11:C20)</f>
        <v>979</v>
      </c>
      <c r="D21" s="395">
        <f>SUM(D11:D20)</f>
        <v>1577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-497</v>
      </c>
      <c r="D23" s="119">
        <v>-638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9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300</v>
      </c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-303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-5144</v>
      </c>
      <c r="D28" s="119">
        <v>-15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95</v>
      </c>
      <c r="D29" s="119">
        <v>7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2</v>
      </c>
      <c r="D31" s="119">
        <v>-21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-167</v>
      </c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4">
        <f>SUM(C23:C32)</f>
        <v>-5714</v>
      </c>
      <c r="D33" s="395">
        <f>SUM(D23:D32)</f>
        <v>-667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3711</v>
      </c>
      <c r="D37" s="119">
        <v>2014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-3495</v>
      </c>
      <c r="D38" s="119">
        <v>-6333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-168</v>
      </c>
      <c r="D39" s="119">
        <v>-171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-78</v>
      </c>
      <c r="D40" s="119">
        <v>-51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133</v>
      </c>
      <c r="D42" s="119">
        <v>-82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6">
        <f>SUM(C35:C42)</f>
        <v>103</v>
      </c>
      <c r="D43" s="397">
        <f>SUM(D35:D42)</f>
        <v>-4623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-4632</v>
      </c>
      <c r="D44" s="228">
        <f>D43+D33+D21</f>
        <v>-3713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11353</v>
      </c>
      <c r="D45" s="230">
        <v>12549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6721</v>
      </c>
      <c r="D46" s="232">
        <f>D45+D44</f>
        <v>8836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6196</v>
      </c>
      <c r="D47" s="219">
        <v>8311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525</v>
      </c>
      <c r="D48" s="202">
        <v>525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3" t="s">
        <v>629</v>
      </c>
      <c r="G50" s="102"/>
      <c r="H50" s="102"/>
    </row>
    <row r="51" spans="1:8" ht="15.75">
      <c r="A51" s="437" t="s">
        <v>635</v>
      </c>
      <c r="B51" s="437"/>
      <c r="C51" s="437"/>
      <c r="D51" s="437"/>
      <c r="G51" s="102"/>
      <c r="H51" s="102"/>
    </row>
    <row r="52" spans="1:8" ht="15.75">
      <c r="A52" s="424"/>
      <c r="B52" s="424"/>
      <c r="C52" s="424"/>
      <c r="D52" s="424"/>
      <c r="G52" s="102"/>
      <c r="H52" s="102"/>
    </row>
    <row r="53" spans="1:8" ht="15.75">
      <c r="A53" s="424"/>
      <c r="B53" s="424"/>
      <c r="C53" s="424"/>
      <c r="D53" s="424"/>
      <c r="G53" s="102"/>
      <c r="H53" s="102"/>
    </row>
    <row r="54" spans="1:13" s="35" customFormat="1" ht="15.75">
      <c r="A54" s="425" t="s">
        <v>638</v>
      </c>
      <c r="B54" s="433">
        <f>pdeReportingDate</f>
        <v>44711</v>
      </c>
      <c r="C54" s="433"/>
      <c r="D54" s="433"/>
      <c r="E54" s="433"/>
      <c r="F54" s="428"/>
      <c r="G54" s="428"/>
      <c r="H54" s="428"/>
      <c r="M54" s="74"/>
    </row>
    <row r="55" spans="1:13" s="35" customFormat="1" ht="15.75">
      <c r="A55" s="425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.75">
      <c r="A56" s="426" t="s">
        <v>8</v>
      </c>
      <c r="B56" s="434" t="str">
        <f>authorName</f>
        <v>Николай Яцино</v>
      </c>
      <c r="C56" s="434"/>
      <c r="D56" s="434"/>
      <c r="E56" s="434"/>
      <c r="F56" s="57"/>
      <c r="G56" s="57"/>
      <c r="H56" s="57"/>
    </row>
    <row r="57" spans="1:8" s="35" customFormat="1" ht="15.75">
      <c r="A57" s="426"/>
      <c r="B57" s="434"/>
      <c r="C57" s="434"/>
      <c r="D57" s="434"/>
      <c r="E57" s="434"/>
      <c r="F57" s="57"/>
      <c r="G57" s="57"/>
      <c r="H57" s="57"/>
    </row>
    <row r="58" spans="1:8" s="35" customFormat="1" ht="15.75">
      <c r="A58" s="426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.75">
      <c r="A59" s="427"/>
      <c r="B59" s="432" t="s">
        <v>640</v>
      </c>
      <c r="C59" s="432"/>
      <c r="D59" s="432"/>
      <c r="E59" s="432"/>
      <c r="F59" s="312"/>
      <c r="G59" s="37"/>
      <c r="H59" s="35"/>
    </row>
    <row r="60" spans="1:8" ht="15.75">
      <c r="A60" s="427"/>
      <c r="B60" s="432" t="s">
        <v>640</v>
      </c>
      <c r="C60" s="432"/>
      <c r="D60" s="432"/>
      <c r="E60" s="432"/>
      <c r="F60" s="312"/>
      <c r="G60" s="37"/>
      <c r="H60" s="35"/>
    </row>
    <row r="61" spans="1:8" ht="15.75">
      <c r="A61" s="427"/>
      <c r="B61" s="432" t="s">
        <v>640</v>
      </c>
      <c r="C61" s="432"/>
      <c r="D61" s="432"/>
      <c r="E61" s="432"/>
      <c r="F61" s="312"/>
      <c r="G61" s="37"/>
      <c r="H61" s="35"/>
    </row>
    <row r="62" spans="1:8" ht="15.75">
      <c r="A62" s="427"/>
      <c r="B62" s="432" t="s">
        <v>640</v>
      </c>
      <c r="C62" s="432"/>
      <c r="D62" s="432"/>
      <c r="E62" s="432"/>
      <c r="F62" s="312"/>
      <c r="G62" s="37"/>
      <c r="H62" s="35"/>
    </row>
    <row r="63" spans="1:8" ht="15.75">
      <c r="A63" s="427"/>
      <c r="B63" s="432"/>
      <c r="C63" s="432"/>
      <c r="D63" s="432"/>
      <c r="E63" s="432"/>
      <c r="F63" s="312"/>
      <c r="G63" s="37"/>
      <c r="H63" s="35"/>
    </row>
    <row r="64" spans="1:8" ht="15.75">
      <c r="A64" s="427"/>
      <c r="B64" s="432"/>
      <c r="C64" s="432"/>
      <c r="D64" s="432"/>
      <c r="E64" s="432"/>
      <c r="F64" s="312"/>
      <c r="G64" s="37"/>
      <c r="H64" s="35"/>
    </row>
    <row r="65" spans="1:8" ht="15.75">
      <c r="A65" s="427"/>
      <c r="B65" s="432"/>
      <c r="C65" s="432"/>
      <c r="D65" s="432"/>
      <c r="E65" s="432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6">
      <selection activeCell="J35" sqref="J35:J36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СИРМА ГРУП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200101236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2" t="s">
        <v>453</v>
      </c>
      <c r="B8" s="445" t="s">
        <v>454</v>
      </c>
      <c r="C8" s="438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38" t="s">
        <v>460</v>
      </c>
      <c r="L8" s="438" t="s">
        <v>461</v>
      </c>
      <c r="M8" s="269"/>
      <c r="N8" s="270"/>
    </row>
    <row r="9" spans="1:14" s="271" customFormat="1" ht="31.5">
      <c r="A9" s="443"/>
      <c r="B9" s="446"/>
      <c r="C9" s="439"/>
      <c r="D9" s="441" t="s">
        <v>523</v>
      </c>
      <c r="E9" s="441" t="s">
        <v>456</v>
      </c>
      <c r="F9" s="273" t="s">
        <v>457</v>
      </c>
      <c r="G9" s="273"/>
      <c r="H9" s="273"/>
      <c r="I9" s="448" t="s">
        <v>458</v>
      </c>
      <c r="J9" s="448" t="s">
        <v>459</v>
      </c>
      <c r="K9" s="439"/>
      <c r="L9" s="439"/>
      <c r="M9" s="274" t="s">
        <v>522</v>
      </c>
      <c r="N9" s="270"/>
    </row>
    <row r="10" spans="1:14" s="271" customFormat="1" ht="31.5">
      <c r="A10" s="444"/>
      <c r="B10" s="447"/>
      <c r="C10" s="440"/>
      <c r="D10" s="441"/>
      <c r="E10" s="441"/>
      <c r="F10" s="272" t="s">
        <v>462</v>
      </c>
      <c r="G10" s="272" t="s">
        <v>463</v>
      </c>
      <c r="H10" s="272" t="s">
        <v>464</v>
      </c>
      <c r="I10" s="440"/>
      <c r="J10" s="440"/>
      <c r="K10" s="440"/>
      <c r="L10" s="440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1">
        <f>'1-Баланс'!H18</f>
        <v>58057</v>
      </c>
      <c r="D13" s="321">
        <f>'1-Баланс'!H20</f>
        <v>4062</v>
      </c>
      <c r="E13" s="321">
        <f>'1-Баланс'!H21</f>
        <v>0</v>
      </c>
      <c r="F13" s="321">
        <f>'1-Баланс'!H23</f>
        <v>1421</v>
      </c>
      <c r="G13" s="321">
        <f>'1-Баланс'!H24</f>
        <v>0</v>
      </c>
      <c r="H13" s="322">
        <v>1338</v>
      </c>
      <c r="I13" s="321">
        <f>'1-Баланс'!H29+'1-Баланс'!H32</f>
        <v>29733</v>
      </c>
      <c r="J13" s="321">
        <f>'1-Баланс'!H30+'1-Баланс'!H33</f>
        <v>0</v>
      </c>
      <c r="K13" s="322"/>
      <c r="L13" s="321">
        <f>SUM(C13:K13)</f>
        <v>94611</v>
      </c>
      <c r="M13" s="323">
        <f>'1-Баланс'!H40</f>
        <v>18287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1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1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89">
        <f>C13+C14</f>
        <v>58057</v>
      </c>
      <c r="D17" s="389">
        <f aca="true" t="shared" si="2" ref="D17:M17">D13+D14</f>
        <v>4062</v>
      </c>
      <c r="E17" s="389">
        <f t="shared" si="2"/>
        <v>0</v>
      </c>
      <c r="F17" s="389">
        <f t="shared" si="2"/>
        <v>1421</v>
      </c>
      <c r="G17" s="389">
        <f t="shared" si="2"/>
        <v>0</v>
      </c>
      <c r="H17" s="389">
        <f t="shared" si="2"/>
        <v>1338</v>
      </c>
      <c r="I17" s="389">
        <f t="shared" si="2"/>
        <v>29733</v>
      </c>
      <c r="J17" s="389">
        <f t="shared" si="2"/>
        <v>0</v>
      </c>
      <c r="K17" s="389">
        <f t="shared" si="2"/>
        <v>0</v>
      </c>
      <c r="L17" s="321">
        <f t="shared" si="1"/>
        <v>94611</v>
      </c>
      <c r="M17" s="390">
        <f t="shared" si="2"/>
        <v>18287</v>
      </c>
      <c r="N17" s="91"/>
    </row>
    <row r="18" spans="1:14" ht="15.75">
      <c r="A18" s="285" t="s">
        <v>477</v>
      </c>
      <c r="B18" s="286" t="s">
        <v>478</v>
      </c>
      <c r="C18" s="391"/>
      <c r="D18" s="391"/>
      <c r="E18" s="391"/>
      <c r="F18" s="391"/>
      <c r="G18" s="391"/>
      <c r="H18" s="391"/>
      <c r="I18" s="321">
        <f>+'1-Баланс'!G32</f>
        <v>1675</v>
      </c>
      <c r="J18" s="321">
        <f>+'1-Баланс'!G33</f>
        <v>0</v>
      </c>
      <c r="K18" s="322"/>
      <c r="L18" s="321">
        <f t="shared" si="1"/>
        <v>1675</v>
      </c>
      <c r="M18" s="375">
        <v>349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1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1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1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1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1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1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1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1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>
        <v>-167</v>
      </c>
      <c r="D30" s="237"/>
      <c r="E30" s="237"/>
      <c r="F30" s="237"/>
      <c r="G30" s="237"/>
      <c r="H30" s="237"/>
      <c r="I30" s="237"/>
      <c r="J30" s="237"/>
      <c r="K30" s="237"/>
      <c r="L30" s="321">
        <f t="shared" si="1"/>
        <v>-167</v>
      </c>
      <c r="M30" s="238">
        <v>136</v>
      </c>
      <c r="N30" s="91"/>
    </row>
    <row r="31" spans="1:14" ht="15.75">
      <c r="A31" s="285" t="s">
        <v>501</v>
      </c>
      <c r="B31" s="286" t="s">
        <v>502</v>
      </c>
      <c r="C31" s="389">
        <f>C19+C22+C23+C26+C30+C29+C17+C18</f>
        <v>57890</v>
      </c>
      <c r="D31" s="389">
        <f aca="true" t="shared" si="6" ref="D31:M31">D19+D22+D23+D26+D30+D29+D17+D18</f>
        <v>4062</v>
      </c>
      <c r="E31" s="389">
        <f t="shared" si="6"/>
        <v>0</v>
      </c>
      <c r="F31" s="389">
        <f t="shared" si="6"/>
        <v>1421</v>
      </c>
      <c r="G31" s="389">
        <f t="shared" si="6"/>
        <v>0</v>
      </c>
      <c r="H31" s="389">
        <f t="shared" si="6"/>
        <v>1338</v>
      </c>
      <c r="I31" s="389">
        <f t="shared" si="6"/>
        <v>31408</v>
      </c>
      <c r="J31" s="389">
        <f t="shared" si="6"/>
        <v>0</v>
      </c>
      <c r="K31" s="389">
        <f t="shared" si="6"/>
        <v>0</v>
      </c>
      <c r="L31" s="321">
        <f t="shared" si="1"/>
        <v>96119</v>
      </c>
      <c r="M31" s="390">
        <f t="shared" si="6"/>
        <v>18772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>
        <v>7</v>
      </c>
      <c r="I32" s="237"/>
      <c r="J32" s="237"/>
      <c r="K32" s="237"/>
      <c r="L32" s="321">
        <f t="shared" si="1"/>
        <v>7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8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4">
        <f aca="true" t="shared" si="7" ref="C34:K34">C31+C32+C33</f>
        <v>57890</v>
      </c>
      <c r="D34" s="324">
        <f t="shared" si="7"/>
        <v>4062</v>
      </c>
      <c r="E34" s="324">
        <f t="shared" si="7"/>
        <v>0</v>
      </c>
      <c r="F34" s="324">
        <f t="shared" si="7"/>
        <v>1421</v>
      </c>
      <c r="G34" s="324">
        <f t="shared" si="7"/>
        <v>0</v>
      </c>
      <c r="H34" s="324">
        <f t="shared" si="7"/>
        <v>1345</v>
      </c>
      <c r="I34" s="324">
        <f t="shared" si="7"/>
        <v>31408</v>
      </c>
      <c r="J34" s="324">
        <f t="shared" si="7"/>
        <v>0</v>
      </c>
      <c r="K34" s="324">
        <f t="shared" si="7"/>
        <v>0</v>
      </c>
      <c r="L34" s="387">
        <f t="shared" si="1"/>
        <v>96126</v>
      </c>
      <c r="M34" s="325">
        <f>M31+M32+M33</f>
        <v>18772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5" t="s">
        <v>638</v>
      </c>
      <c r="B38" s="433">
        <f>pdeReportingDate</f>
        <v>44711</v>
      </c>
      <c r="C38" s="433"/>
      <c r="D38" s="433"/>
      <c r="E38" s="433"/>
      <c r="F38" s="433"/>
      <c r="G38" s="433"/>
      <c r="H38" s="433"/>
      <c r="M38" s="91"/>
    </row>
    <row r="39" spans="1:13" ht="15.75">
      <c r="A39" s="425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6" t="s">
        <v>8</v>
      </c>
      <c r="B40" s="434" t="str">
        <f>authorName</f>
        <v>Николай Яцино</v>
      </c>
      <c r="C40" s="434"/>
      <c r="D40" s="434"/>
      <c r="E40" s="434"/>
      <c r="F40" s="434"/>
      <c r="G40" s="434"/>
      <c r="H40" s="434"/>
      <c r="M40" s="91"/>
    </row>
    <row r="41" spans="1:13" ht="15.75">
      <c r="A41" s="426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6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.75">
      <c r="A43" s="427"/>
      <c r="B43" s="432" t="s">
        <v>640</v>
      </c>
      <c r="C43" s="432"/>
      <c r="D43" s="432"/>
      <c r="E43" s="432"/>
      <c r="F43" s="312"/>
      <c r="G43" s="37"/>
      <c r="H43" s="35"/>
      <c r="M43" s="91"/>
    </row>
    <row r="44" spans="1:13" ht="15.75">
      <c r="A44" s="427"/>
      <c r="B44" s="432" t="s">
        <v>640</v>
      </c>
      <c r="C44" s="432"/>
      <c r="D44" s="432"/>
      <c r="E44" s="432"/>
      <c r="F44" s="312"/>
      <c r="G44" s="37"/>
      <c r="H44" s="35"/>
      <c r="M44" s="91"/>
    </row>
    <row r="45" spans="1:13" ht="15.75">
      <c r="A45" s="427"/>
      <c r="B45" s="432" t="s">
        <v>640</v>
      </c>
      <c r="C45" s="432"/>
      <c r="D45" s="432"/>
      <c r="E45" s="432"/>
      <c r="F45" s="312"/>
      <c r="G45" s="37"/>
      <c r="H45" s="35"/>
      <c r="M45" s="91"/>
    </row>
    <row r="46" spans="1:13" ht="15.75">
      <c r="A46" s="427"/>
      <c r="B46" s="432" t="s">
        <v>640</v>
      </c>
      <c r="C46" s="432"/>
      <c r="D46" s="432"/>
      <c r="E46" s="432"/>
      <c r="F46" s="312"/>
      <c r="G46" s="37"/>
      <c r="H46" s="35"/>
      <c r="M46" s="91"/>
    </row>
    <row r="47" spans="1:13" ht="15.75">
      <c r="A47" s="427"/>
      <c r="B47" s="432"/>
      <c r="C47" s="432"/>
      <c r="D47" s="432"/>
      <c r="E47" s="432"/>
      <c r="F47" s="312"/>
      <c r="G47" s="37"/>
      <c r="H47" s="35"/>
      <c r="M47" s="91"/>
    </row>
    <row r="48" spans="1:13" ht="15.75">
      <c r="A48" s="427"/>
      <c r="B48" s="432"/>
      <c r="C48" s="432"/>
      <c r="D48" s="432"/>
      <c r="E48" s="432"/>
      <c r="F48" s="312"/>
      <c r="G48" s="37"/>
      <c r="H48" s="35"/>
      <c r="M48" s="91"/>
    </row>
    <row r="49" spans="1:13" ht="15.75">
      <c r="A49" s="427"/>
      <c r="B49" s="432"/>
      <c r="C49" s="432"/>
      <c r="D49" s="432"/>
      <c r="E49" s="432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01.01.2022 г. до 31.03.2022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645</v>
      </c>
      <c r="B6" s="403" t="s">
        <v>609</v>
      </c>
      <c r="C6" s="410">
        <f>'1-Баланс'!C95</f>
        <v>162023</v>
      </c>
      <c r="D6" s="411">
        <f aca="true" t="shared" si="0" ref="D6:D15">C6-E6</f>
        <v>0</v>
      </c>
      <c r="E6" s="410">
        <f>'1-Баланс'!G95</f>
        <v>162023</v>
      </c>
      <c r="F6" s="404" t="s">
        <v>610</v>
      </c>
      <c r="G6" s="412" t="s">
        <v>645</v>
      </c>
    </row>
    <row r="7" spans="1:7" ht="18.75" customHeight="1">
      <c r="A7" s="412" t="s">
        <v>645</v>
      </c>
      <c r="B7" s="403" t="s">
        <v>608</v>
      </c>
      <c r="C7" s="410">
        <f>'1-Баланс'!G37</f>
        <v>96126</v>
      </c>
      <c r="D7" s="411">
        <f t="shared" si="0"/>
        <v>38236</v>
      </c>
      <c r="E7" s="410">
        <f>'1-Баланс'!G18</f>
        <v>57890</v>
      </c>
      <c r="F7" s="404" t="s">
        <v>455</v>
      </c>
      <c r="G7" s="412" t="s">
        <v>645</v>
      </c>
    </row>
    <row r="8" spans="1:7" ht="18.75" customHeight="1">
      <c r="A8" s="412" t="s">
        <v>645</v>
      </c>
      <c r="B8" s="403" t="s">
        <v>606</v>
      </c>
      <c r="C8" s="410">
        <f>ABS('1-Баланс'!G32)-ABS('1-Баланс'!G33)</f>
        <v>1675</v>
      </c>
      <c r="D8" s="411">
        <f t="shared" si="0"/>
        <v>0</v>
      </c>
      <c r="E8" s="410">
        <f>ABS('2-Отчет за доходите'!C44)-ABS('2-Отчет за доходите'!G44)</f>
        <v>1675</v>
      </c>
      <c r="F8" s="404" t="s">
        <v>607</v>
      </c>
      <c r="G8" s="413" t="s">
        <v>647</v>
      </c>
    </row>
    <row r="9" spans="1:7" ht="18.75" customHeight="1">
      <c r="A9" s="412" t="s">
        <v>645</v>
      </c>
      <c r="B9" s="403" t="s">
        <v>612</v>
      </c>
      <c r="C9" s="410">
        <f>'1-Баланс'!D92</f>
        <v>11353</v>
      </c>
      <c r="D9" s="411">
        <f t="shared" si="0"/>
        <v>0</v>
      </c>
      <c r="E9" s="410">
        <f>'3-Отчет за паричния поток'!C45</f>
        <v>11353</v>
      </c>
      <c r="F9" s="404" t="s">
        <v>611</v>
      </c>
      <c r="G9" s="413" t="s">
        <v>646</v>
      </c>
    </row>
    <row r="10" spans="1:7" ht="18.75" customHeight="1">
      <c r="A10" s="412" t="s">
        <v>645</v>
      </c>
      <c r="B10" s="403" t="s">
        <v>613</v>
      </c>
      <c r="C10" s="410">
        <f>'1-Баланс'!C92</f>
        <v>6721</v>
      </c>
      <c r="D10" s="411">
        <f t="shared" si="0"/>
        <v>0</v>
      </c>
      <c r="E10" s="410">
        <f>'3-Отчет за паричния поток'!C46</f>
        <v>6721</v>
      </c>
      <c r="F10" s="404" t="s">
        <v>614</v>
      </c>
      <c r="G10" s="413" t="s">
        <v>646</v>
      </c>
    </row>
    <row r="11" spans="1:7" ht="18.75" customHeight="1">
      <c r="A11" s="412" t="s">
        <v>645</v>
      </c>
      <c r="B11" s="403" t="s">
        <v>608</v>
      </c>
      <c r="C11" s="410">
        <f>'1-Баланс'!G37</f>
        <v>96126</v>
      </c>
      <c r="D11" s="411">
        <f t="shared" si="0"/>
        <v>0</v>
      </c>
      <c r="E11" s="410">
        <f>'4-Отчет за собствения капитал'!L34</f>
        <v>96126</v>
      </c>
      <c r="F11" s="404" t="s">
        <v>615</v>
      </c>
      <c r="G11" s="413" t="s">
        <v>648</v>
      </c>
    </row>
    <row r="12" spans="1:7" ht="18.75" customHeight="1">
      <c r="A12" s="412" t="s">
        <v>645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649</v>
      </c>
    </row>
    <row r="13" spans="1:7" ht="18.75" customHeight="1">
      <c r="A13" s="412" t="s">
        <v>645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649</v>
      </c>
    </row>
    <row r="14" spans="1:7" ht="18.75" customHeight="1">
      <c r="A14" s="412" t="s">
        <v>645</v>
      </c>
      <c r="B14" s="403" t="s">
        <v>618</v>
      </c>
      <c r="C14" s="410">
        <f>'1-Баланс'!C38</f>
        <v>0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649</v>
      </c>
    </row>
    <row r="15" spans="1:7" ht="18.75" customHeight="1">
      <c r="A15" s="412" t="s">
        <v>645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9">
        <v>1</v>
      </c>
      <c r="B3" s="327" t="s">
        <v>551</v>
      </c>
      <c r="C3" s="328" t="s">
        <v>550</v>
      </c>
      <c r="D3" s="378">
        <f>(ABS('1-Баланс'!G32)-ABS('1-Баланс'!G33))/'2-Отчет за доходите'!G16</f>
        <v>0.08527644842684044</v>
      </c>
      <c r="E3" s="382"/>
    </row>
    <row r="4" spans="1:4" ht="31.5">
      <c r="A4" s="329">
        <v>2</v>
      </c>
      <c r="B4" s="327" t="s">
        <v>577</v>
      </c>
      <c r="C4" s="328" t="s">
        <v>554</v>
      </c>
      <c r="D4" s="378">
        <f>(ABS('1-Баланс'!G32)-ABS('1-Баланс'!G33))/'1-Баланс'!G37</f>
        <v>0.01742504629340657</v>
      </c>
    </row>
    <row r="5" spans="1:4" ht="31.5">
      <c r="A5" s="329">
        <v>3</v>
      </c>
      <c r="B5" s="327" t="s">
        <v>555</v>
      </c>
      <c r="C5" s="328" t="s">
        <v>556</v>
      </c>
      <c r="D5" s="378">
        <f>(ABS('1-Баланс'!G32)-ABS('1-Баланс'!G33))/('1-Баланс'!G56+'1-Баланс'!G79)</f>
        <v>0.035543766578249335</v>
      </c>
    </row>
    <row r="6" spans="1:4" ht="31.5">
      <c r="A6" s="329">
        <v>4</v>
      </c>
      <c r="B6" s="327" t="s">
        <v>578</v>
      </c>
      <c r="C6" s="328" t="s">
        <v>557</v>
      </c>
      <c r="D6" s="378">
        <f>(ABS('1-Баланс'!G32)-ABS('1-Баланс'!G33))/('1-Баланс'!C95)</f>
        <v>0.010338038426643131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9">
        <v>5</v>
      </c>
      <c r="B8" s="327" t="s">
        <v>559</v>
      </c>
      <c r="C8" s="328" t="s">
        <v>560</v>
      </c>
      <c r="D8" s="377">
        <f>'2-Отчет за доходите'!G36/'2-Отчет за доходите'!C36</f>
        <v>1.111854103343465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9">
        <v>6</v>
      </c>
      <c r="B10" s="327" t="s">
        <v>562</v>
      </c>
      <c r="C10" s="328" t="s">
        <v>563</v>
      </c>
      <c r="D10" s="377">
        <f>'1-Баланс'!C94/'1-Баланс'!G79</f>
        <v>0.9275121982332494</v>
      </c>
    </row>
    <row r="11" spans="1:4" ht="63">
      <c r="A11" s="329">
        <v>7</v>
      </c>
      <c r="B11" s="327" t="s">
        <v>564</v>
      </c>
      <c r="C11" s="328" t="s">
        <v>627</v>
      </c>
      <c r="D11" s="377">
        <f>('1-Баланс'!C76+'1-Баланс'!C85+'1-Баланс'!C92)/'1-Баланс'!G79</f>
        <v>0.8653251267659534</v>
      </c>
    </row>
    <row r="12" spans="1:4" ht="47.25">
      <c r="A12" s="329">
        <v>8</v>
      </c>
      <c r="B12" s="327" t="s">
        <v>565</v>
      </c>
      <c r="C12" s="328" t="s">
        <v>628</v>
      </c>
      <c r="D12" s="377">
        <f>('1-Баланс'!C85+'1-Баланс'!C92)/'1-Баланс'!G79</f>
        <v>0.21433810632394681</v>
      </c>
    </row>
    <row r="13" spans="1:4" ht="31.5">
      <c r="A13" s="329">
        <v>9</v>
      </c>
      <c r="B13" s="327" t="s">
        <v>566</v>
      </c>
      <c r="C13" s="328" t="s">
        <v>567</v>
      </c>
      <c r="D13" s="377">
        <f>'1-Баланс'!C92/'1-Баланс'!G79</f>
        <v>0.21433810632394681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9">
        <v>10</v>
      </c>
      <c r="B15" s="327" t="s">
        <v>582</v>
      </c>
      <c r="C15" s="328" t="s">
        <v>569</v>
      </c>
      <c r="D15" s="377">
        <f>'2-Отчет за доходите'!G16/('1-Баланс'!C20+'1-Баланс'!C21+'1-Баланс'!C22+'1-Баланс'!C28+'1-Баланс'!C65)</f>
        <v>0.19329633128641158</v>
      </c>
    </row>
    <row r="16" spans="1:4" ht="31.5">
      <c r="A16" s="384">
        <v>11</v>
      </c>
      <c r="B16" s="327" t="s">
        <v>568</v>
      </c>
      <c r="C16" s="328" t="s">
        <v>581</v>
      </c>
      <c r="D16" s="385">
        <f>'2-Отчет за доходите'!G16/('1-Баланс'!C95)</f>
        <v>0.12122970195589515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9">
        <v>12</v>
      </c>
      <c r="B18" s="327" t="s">
        <v>595</v>
      </c>
      <c r="C18" s="328" t="s">
        <v>570</v>
      </c>
      <c r="D18" s="377">
        <f>'1-Баланс'!G56/('1-Баланс'!G37+'1-Баланс'!G56)</f>
        <v>0.14091908413319748</v>
      </c>
    </row>
    <row r="19" spans="1:4" ht="31.5">
      <c r="A19" s="329">
        <v>13</v>
      </c>
      <c r="B19" s="327" t="s">
        <v>596</v>
      </c>
      <c r="C19" s="328" t="s">
        <v>572</v>
      </c>
      <c r="D19" s="377">
        <f>D4/D5</f>
        <v>0.4902419740756923</v>
      </c>
    </row>
    <row r="20" spans="1:4" ht="31.5">
      <c r="A20" s="329">
        <v>14</v>
      </c>
      <c r="B20" s="327" t="s">
        <v>573</v>
      </c>
      <c r="C20" s="328" t="s">
        <v>574</v>
      </c>
      <c r="D20" s="377">
        <f>D6/D5</f>
        <v>0.29085376767495974</v>
      </c>
    </row>
    <row r="21" spans="1:5" ht="15.75">
      <c r="A21" s="329">
        <v>15</v>
      </c>
      <c r="B21" s="327" t="s">
        <v>575</v>
      </c>
      <c r="C21" s="328" t="s">
        <v>576</v>
      </c>
      <c r="D21" s="414">
        <f>'2-Отчет за доходите'!C37+'2-Отчет за доходите'!C25</f>
        <v>2134</v>
      </c>
      <c r="E21" s="429"/>
    </row>
    <row r="22" spans="1:4" ht="47.25">
      <c r="A22" s="329">
        <v>16</v>
      </c>
      <c r="B22" s="327" t="s">
        <v>579</v>
      </c>
      <c r="C22" s="328" t="s">
        <v>580</v>
      </c>
      <c r="D22" s="383">
        <f>D21/'1-Баланс'!G37</f>
        <v>0.022200029128435595</v>
      </c>
    </row>
    <row r="23" spans="1:4" ht="31.5">
      <c r="A23" s="329">
        <v>17</v>
      </c>
      <c r="B23" s="327" t="s">
        <v>641</v>
      </c>
      <c r="C23" s="328" t="s">
        <v>642</v>
      </c>
      <c r="D23" s="383">
        <f>(D21+'2-Отчет за доходите'!C14)/'2-Отчет за доходите'!G31</f>
        <v>0.18862766539092402</v>
      </c>
    </row>
    <row r="24" spans="1:4" ht="31.5">
      <c r="A24" s="329">
        <v>18</v>
      </c>
      <c r="B24" s="327" t="s">
        <v>643</v>
      </c>
      <c r="C24" s="328" t="s">
        <v>644</v>
      </c>
      <c r="D24" s="383">
        <f>('1-Баланс'!G56+'1-Баланс'!G79)/(D21+'2-Отчет за доходите'!C14)</f>
        <v>12.417654808959156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Сирма Груп Холдинг АД</v>
      </c>
      <c r="B3" s="81" t="str">
        <f aca="true" t="shared" si="1" ref="B3:B34">pdeBulstat</f>
        <v>200101236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Сирма Груп Холдинг АД</v>
      </c>
      <c r="B4" s="81" t="str">
        <f t="shared" si="1"/>
        <v>200101236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6570</v>
      </c>
    </row>
    <row r="5" spans="1:8" ht="15.75">
      <c r="A5" s="81" t="str">
        <f t="shared" si="0"/>
        <v>Сирма Груп Холдинг АД</v>
      </c>
      <c r="B5" s="81" t="str">
        <f t="shared" si="1"/>
        <v>200101236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1023</v>
      </c>
    </row>
    <row r="6" spans="1:8" ht="15.75">
      <c r="A6" s="81" t="str">
        <f t="shared" si="0"/>
        <v>Сирма Груп Холдинг АД</v>
      </c>
      <c r="B6" s="81" t="str">
        <f t="shared" si="1"/>
        <v>200101236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Сирма Груп Холдинг АД</v>
      </c>
      <c r="B7" s="81" t="str">
        <f t="shared" si="1"/>
        <v>200101236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102</v>
      </c>
    </row>
    <row r="8" spans="1:8" ht="15.75">
      <c r="A8" s="81" t="str">
        <f t="shared" si="0"/>
        <v>Сирма Груп Холдинг АД</v>
      </c>
      <c r="B8" s="81" t="str">
        <f t="shared" si="1"/>
        <v>200101236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359</v>
      </c>
    </row>
    <row r="9" spans="1:8" ht="15.75">
      <c r="A9" s="81" t="str">
        <f t="shared" si="0"/>
        <v>Сирма Груп Холдинг АД</v>
      </c>
      <c r="B9" s="81" t="str">
        <f t="shared" si="1"/>
        <v>200101236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3</v>
      </c>
    </row>
    <row r="10" spans="1:8" ht="15.75">
      <c r="A10" s="81" t="str">
        <f t="shared" si="0"/>
        <v>Сирма Груп Холдинг АД</v>
      </c>
      <c r="B10" s="81" t="str">
        <f t="shared" si="1"/>
        <v>200101236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2926</v>
      </c>
    </row>
    <row r="11" spans="1:8" ht="15.75">
      <c r="A11" s="81" t="str">
        <f t="shared" si="0"/>
        <v>Сирма Груп Холдинг АД</v>
      </c>
      <c r="B11" s="81" t="str">
        <f t="shared" si="1"/>
        <v>200101236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10983</v>
      </c>
    </row>
    <row r="12" spans="1:8" ht="15.75">
      <c r="A12" s="81" t="str">
        <f t="shared" si="0"/>
        <v>Сирма Груп Холдинг АД</v>
      </c>
      <c r="B12" s="81" t="str">
        <f t="shared" si="1"/>
        <v>200101236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Сирма Груп Холдинг АД</v>
      </c>
      <c r="B13" s="81" t="str">
        <f t="shared" si="1"/>
        <v>200101236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Сирма Груп Холдинг АД</v>
      </c>
      <c r="B14" s="81" t="str">
        <f t="shared" si="1"/>
        <v>200101236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6014</v>
      </c>
    </row>
    <row r="15" spans="1:8" ht="15.75">
      <c r="A15" s="81" t="str">
        <f t="shared" si="0"/>
        <v>Сирма Груп Холдинг АД</v>
      </c>
      <c r="B15" s="81" t="str">
        <f t="shared" si="1"/>
        <v>200101236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Сирма Груп Холдинг АД</v>
      </c>
      <c r="B16" s="81" t="str">
        <f t="shared" si="1"/>
        <v>200101236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77718</v>
      </c>
    </row>
    <row r="17" spans="1:8" ht="15.75">
      <c r="A17" s="81" t="str">
        <f t="shared" si="0"/>
        <v>Сирма Груп Холдинг АД</v>
      </c>
      <c r="B17" s="81" t="str">
        <f t="shared" si="1"/>
        <v>200101236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5631</v>
      </c>
    </row>
    <row r="18" spans="1:8" ht="15.75">
      <c r="A18" s="81" t="str">
        <f t="shared" si="0"/>
        <v>Сирма Груп Холдинг АД</v>
      </c>
      <c r="B18" s="81" t="str">
        <f t="shared" si="1"/>
        <v>200101236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89363</v>
      </c>
    </row>
    <row r="19" spans="1:8" ht="15.75">
      <c r="A19" s="81" t="str">
        <f t="shared" si="0"/>
        <v>Сирма Груп Холдинг АД</v>
      </c>
      <c r="B19" s="81" t="str">
        <f t="shared" si="1"/>
        <v>200101236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31104</v>
      </c>
    </row>
    <row r="20" spans="1:8" ht="15.75">
      <c r="A20" s="81" t="str">
        <f t="shared" si="0"/>
        <v>Сирма Груп Холдинг АД</v>
      </c>
      <c r="B20" s="81" t="str">
        <f t="shared" si="1"/>
        <v>200101236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Сирма Груп Холдинг АД</v>
      </c>
      <c r="B21" s="81" t="str">
        <f t="shared" si="1"/>
        <v>200101236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31104</v>
      </c>
    </row>
    <row r="22" spans="1:8" ht="15.75">
      <c r="A22" s="81" t="str">
        <f t="shared" si="0"/>
        <v>Сирма Груп Холдинг АД</v>
      </c>
      <c r="B22" s="81" t="str">
        <f t="shared" si="1"/>
        <v>200101236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Сирма Груп Холдинг АД</v>
      </c>
      <c r="B23" s="81" t="str">
        <f t="shared" si="1"/>
        <v>200101236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Сирма Груп Холдинг АД</v>
      </c>
      <c r="B24" s="81" t="str">
        <f t="shared" si="1"/>
        <v>200101236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Сирма Груп Холдинг АД</v>
      </c>
      <c r="B25" s="81" t="str">
        <f t="shared" si="1"/>
        <v>200101236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Сирма Груп Холдинг АД</v>
      </c>
      <c r="B26" s="81" t="str">
        <f t="shared" si="1"/>
        <v>200101236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Сирма Груп Холдинг АД</v>
      </c>
      <c r="B27" s="81" t="str">
        <f t="shared" si="1"/>
        <v>200101236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Сирма Груп Холдинг АД</v>
      </c>
      <c r="B28" s="81" t="str">
        <f t="shared" si="1"/>
        <v>200101236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Сирма Груп Холдинг АД</v>
      </c>
      <c r="B29" s="81" t="str">
        <f t="shared" si="1"/>
        <v>200101236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Сирма Груп Холдинг АД</v>
      </c>
      <c r="B30" s="81" t="str">
        <f t="shared" si="1"/>
        <v>200101236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Сирма Груп Холдинг АД</v>
      </c>
      <c r="B31" s="81" t="str">
        <f t="shared" si="1"/>
        <v>200101236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Сирма Груп Холдинг АД</v>
      </c>
      <c r="B32" s="81" t="str">
        <f t="shared" si="1"/>
        <v>200101236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841</v>
      </c>
    </row>
    <row r="33" spans="1:8" ht="15.75">
      <c r="A33" s="81" t="str">
        <f t="shared" si="0"/>
        <v>Сирма Груп Холдинг АД</v>
      </c>
      <c r="B33" s="81" t="str">
        <f t="shared" si="1"/>
        <v>200101236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841</v>
      </c>
    </row>
    <row r="34" spans="1:8" ht="15.75">
      <c r="A34" s="81" t="str">
        <f t="shared" si="0"/>
        <v>Сирма Груп Холдинг АД</v>
      </c>
      <c r="B34" s="81" t="str">
        <f t="shared" si="1"/>
        <v>200101236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Сирма Груп Холдинг АД</v>
      </c>
      <c r="B35" s="81" t="str">
        <f aca="true" t="shared" si="4" ref="B35:B66">pdeBulstat</f>
        <v>200101236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Сирма Груп Холдинг АД</v>
      </c>
      <c r="B36" s="81" t="str">
        <f t="shared" si="4"/>
        <v>200101236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Сирма Груп Холдинг АД</v>
      </c>
      <c r="B37" s="81" t="str">
        <f t="shared" si="4"/>
        <v>200101236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426</v>
      </c>
    </row>
    <row r="38" spans="1:8" ht="15.75">
      <c r="A38" s="81" t="str">
        <f t="shared" si="3"/>
        <v>Сирма Груп Холдинг АД</v>
      </c>
      <c r="B38" s="81" t="str">
        <f t="shared" si="4"/>
        <v>200101236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426</v>
      </c>
    </row>
    <row r="39" spans="1:8" ht="15.75">
      <c r="A39" s="81" t="str">
        <f t="shared" si="3"/>
        <v>Сирма Груп Холдинг АД</v>
      </c>
      <c r="B39" s="81" t="str">
        <f t="shared" si="4"/>
        <v>200101236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Сирма Груп Холдинг АД</v>
      </c>
      <c r="B40" s="81" t="str">
        <f t="shared" si="4"/>
        <v>200101236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222</v>
      </c>
    </row>
    <row r="41" spans="1:8" ht="15.75">
      <c r="A41" s="81" t="str">
        <f t="shared" si="3"/>
        <v>Сирма Груп Холдинг АД</v>
      </c>
      <c r="B41" s="81" t="str">
        <f t="shared" si="4"/>
        <v>200101236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132939</v>
      </c>
    </row>
    <row r="42" spans="1:8" ht="15.75">
      <c r="A42" s="81" t="str">
        <f t="shared" si="3"/>
        <v>Сирма Груп Холдинг АД</v>
      </c>
      <c r="B42" s="81" t="str">
        <f t="shared" si="4"/>
        <v>200101236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28</v>
      </c>
    </row>
    <row r="43" spans="1:8" ht="15.75">
      <c r="A43" s="81" t="str">
        <f t="shared" si="3"/>
        <v>Сирма Груп Холдинг АД</v>
      </c>
      <c r="B43" s="81" t="str">
        <f t="shared" si="4"/>
        <v>200101236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Сирма Груп Холдинг АД</v>
      </c>
      <c r="B44" s="81" t="str">
        <f t="shared" si="4"/>
        <v>200101236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1168</v>
      </c>
    </row>
    <row r="45" spans="1:8" ht="15.75">
      <c r="A45" s="81" t="str">
        <f t="shared" si="3"/>
        <v>Сирма Груп Холдинг АД</v>
      </c>
      <c r="B45" s="81" t="str">
        <f t="shared" si="4"/>
        <v>200101236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Сирма Груп Холдинг АД</v>
      </c>
      <c r="B46" s="81" t="str">
        <f t="shared" si="4"/>
        <v>200101236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Сирма Груп Холдинг АД</v>
      </c>
      <c r="B47" s="81" t="str">
        <f t="shared" si="4"/>
        <v>200101236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74</v>
      </c>
    </row>
    <row r="48" spans="1:8" ht="15.75">
      <c r="A48" s="81" t="str">
        <f t="shared" si="3"/>
        <v>Сирма Груп Холдинг АД</v>
      </c>
      <c r="B48" s="81" t="str">
        <f t="shared" si="4"/>
        <v>200101236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1270</v>
      </c>
    </row>
    <row r="49" spans="1:8" ht="15.75">
      <c r="A49" s="81" t="str">
        <f t="shared" si="3"/>
        <v>Сирма Груп Холдинг АД</v>
      </c>
      <c r="B49" s="81" t="str">
        <f t="shared" si="4"/>
        <v>200101236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778</v>
      </c>
    </row>
    <row r="50" spans="1:8" ht="15.75">
      <c r="A50" s="81" t="str">
        <f t="shared" si="3"/>
        <v>Сирма Груп Холдинг АД</v>
      </c>
      <c r="B50" s="81" t="str">
        <f t="shared" si="4"/>
        <v>200101236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17368</v>
      </c>
    </row>
    <row r="51" spans="1:8" ht="15.75">
      <c r="A51" s="81" t="str">
        <f t="shared" si="3"/>
        <v>Сирма Груп Холдинг АД</v>
      </c>
      <c r="B51" s="81" t="str">
        <f t="shared" si="4"/>
        <v>200101236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1104</v>
      </c>
    </row>
    <row r="52" spans="1:8" ht="15.75">
      <c r="A52" s="81" t="str">
        <f t="shared" si="3"/>
        <v>Сирма Груп Холдинг АД</v>
      </c>
      <c r="B52" s="81" t="str">
        <f t="shared" si="4"/>
        <v>200101236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59</v>
      </c>
    </row>
    <row r="53" spans="1:8" ht="15.75">
      <c r="A53" s="81" t="str">
        <f t="shared" si="3"/>
        <v>Сирма Груп Холдинг АД</v>
      </c>
      <c r="B53" s="81" t="str">
        <f t="shared" si="4"/>
        <v>200101236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Сирма Груп Холдинг АД</v>
      </c>
      <c r="B54" s="81" t="str">
        <f t="shared" si="4"/>
        <v>200101236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351</v>
      </c>
    </row>
    <row r="55" spans="1:8" ht="15.75">
      <c r="A55" s="81" t="str">
        <f t="shared" si="3"/>
        <v>Сирма Груп Холдинг АД</v>
      </c>
      <c r="B55" s="81" t="str">
        <f t="shared" si="4"/>
        <v>200101236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Сирма Груп Холдинг АД</v>
      </c>
      <c r="B56" s="81" t="str">
        <f t="shared" si="4"/>
        <v>200101236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753</v>
      </c>
    </row>
    <row r="57" spans="1:8" ht="15.75">
      <c r="A57" s="81" t="str">
        <f t="shared" si="3"/>
        <v>Сирма Груп Холдинг АД</v>
      </c>
      <c r="B57" s="81" t="str">
        <f t="shared" si="4"/>
        <v>200101236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20413</v>
      </c>
    </row>
    <row r="58" spans="1:8" ht="15.75">
      <c r="A58" s="81" t="str">
        <f t="shared" si="3"/>
        <v>Сирма Груп Холдинг АД</v>
      </c>
      <c r="B58" s="81" t="str">
        <f t="shared" si="4"/>
        <v>200101236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Сирма Груп Холдинг АД</v>
      </c>
      <c r="B59" s="81" t="str">
        <f t="shared" si="4"/>
        <v>200101236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Сирма Груп Холдинг АД</v>
      </c>
      <c r="B60" s="81" t="str">
        <f t="shared" si="4"/>
        <v>200101236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Сирма Груп Холдинг АД</v>
      </c>
      <c r="B61" s="81" t="str">
        <f t="shared" si="4"/>
        <v>200101236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Сирма Груп Холдинг АД</v>
      </c>
      <c r="B62" s="81" t="str">
        <f t="shared" si="4"/>
        <v>200101236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Сирма Груп Холдинг АД</v>
      </c>
      <c r="B63" s="81" t="str">
        <f t="shared" si="4"/>
        <v>200101236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Сирма Груп Холдинг АД</v>
      </c>
      <c r="B64" s="81" t="str">
        <f t="shared" si="4"/>
        <v>200101236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Сирма Груп Холдинг АД</v>
      </c>
      <c r="B65" s="81" t="str">
        <f t="shared" si="4"/>
        <v>200101236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88</v>
      </c>
    </row>
    <row r="66" spans="1:8" ht="15.75">
      <c r="A66" s="81" t="str">
        <f t="shared" si="3"/>
        <v>Сирма Груп Холдинг АД</v>
      </c>
      <c r="B66" s="81" t="str">
        <f t="shared" si="4"/>
        <v>200101236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5910</v>
      </c>
    </row>
    <row r="67" spans="1:8" ht="15.75">
      <c r="A67" s="81" t="str">
        <f aca="true" t="shared" si="6" ref="A67:A98">pdeName</f>
        <v>Сирма Груп Холдинг АД</v>
      </c>
      <c r="B67" s="81" t="str">
        <f aca="true" t="shared" si="7" ref="B67:B98">pdeBulstat</f>
        <v>200101236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525</v>
      </c>
    </row>
    <row r="68" spans="1:8" ht="15.75">
      <c r="A68" s="81" t="str">
        <f t="shared" si="6"/>
        <v>Сирма Груп Холдинг АД</v>
      </c>
      <c r="B68" s="81" t="str">
        <f t="shared" si="7"/>
        <v>200101236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198</v>
      </c>
    </row>
    <row r="69" spans="1:8" ht="15.75">
      <c r="A69" s="81" t="str">
        <f t="shared" si="6"/>
        <v>Сирма Груп Холдинг АД</v>
      </c>
      <c r="B69" s="81" t="str">
        <f t="shared" si="7"/>
        <v>200101236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6721</v>
      </c>
    </row>
    <row r="70" spans="1:8" ht="15.75">
      <c r="A70" s="81" t="str">
        <f t="shared" si="6"/>
        <v>Сирма Груп Холдинг АД</v>
      </c>
      <c r="B70" s="81" t="str">
        <f t="shared" si="7"/>
        <v>200101236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680</v>
      </c>
    </row>
    <row r="71" spans="1:8" ht="15.75">
      <c r="A71" s="81" t="str">
        <f t="shared" si="6"/>
        <v>Сирма Груп Холдинг АД</v>
      </c>
      <c r="B71" s="81" t="str">
        <f t="shared" si="7"/>
        <v>200101236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29084</v>
      </c>
    </row>
    <row r="72" spans="1:8" ht="15.75">
      <c r="A72" s="81" t="str">
        <f t="shared" si="6"/>
        <v>Сирма Груп Холдинг АД</v>
      </c>
      <c r="B72" s="81" t="str">
        <f t="shared" si="7"/>
        <v>200101236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162023</v>
      </c>
    </row>
    <row r="73" spans="1:8" ht="15.75">
      <c r="A73" s="81" t="str">
        <f t="shared" si="6"/>
        <v>Сирма Груп Холдинг АД</v>
      </c>
      <c r="B73" s="81" t="str">
        <f t="shared" si="7"/>
        <v>200101236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59361</v>
      </c>
    </row>
    <row r="74" spans="1:8" ht="15.75">
      <c r="A74" s="81" t="str">
        <f t="shared" si="6"/>
        <v>Сирма Груп Холдинг АД</v>
      </c>
      <c r="B74" s="81" t="str">
        <f t="shared" si="7"/>
        <v>200101236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59361</v>
      </c>
    </row>
    <row r="75" spans="1:8" ht="15.75">
      <c r="A75" s="81" t="str">
        <f t="shared" si="6"/>
        <v>Сирма Груп Холдинг АД</v>
      </c>
      <c r="B75" s="81" t="str">
        <f t="shared" si="7"/>
        <v>200101236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Сирма Груп Холдинг АД</v>
      </c>
      <c r="B76" s="81" t="str">
        <f t="shared" si="7"/>
        <v>200101236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-1471</v>
      </c>
    </row>
    <row r="77" spans="1:8" ht="15.75">
      <c r="A77" s="81" t="str">
        <f t="shared" si="6"/>
        <v>Сирма Груп Холдинг АД</v>
      </c>
      <c r="B77" s="81" t="str">
        <f t="shared" si="7"/>
        <v>200101236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Сирма Груп Холдинг АД</v>
      </c>
      <c r="B78" s="81" t="str">
        <f t="shared" si="7"/>
        <v>200101236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Сирма Груп Холдинг АД</v>
      </c>
      <c r="B79" s="81" t="str">
        <f t="shared" si="7"/>
        <v>200101236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57890</v>
      </c>
    </row>
    <row r="80" spans="1:8" ht="15.75">
      <c r="A80" s="81" t="str">
        <f t="shared" si="6"/>
        <v>Сирма Груп Холдинг АД</v>
      </c>
      <c r="B80" s="81" t="str">
        <f t="shared" si="7"/>
        <v>200101236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4062</v>
      </c>
    </row>
    <row r="81" spans="1:8" ht="15.75">
      <c r="A81" s="81" t="str">
        <f t="shared" si="6"/>
        <v>Сирма Груп Холдинг АД</v>
      </c>
      <c r="B81" s="81" t="str">
        <f t="shared" si="7"/>
        <v>200101236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Сирма Груп Холдинг АД</v>
      </c>
      <c r="B82" s="81" t="str">
        <f t="shared" si="7"/>
        <v>200101236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2766</v>
      </c>
    </row>
    <row r="83" spans="1:8" ht="15.75">
      <c r="A83" s="81" t="str">
        <f t="shared" si="6"/>
        <v>Сирма Груп Холдинг АД</v>
      </c>
      <c r="B83" s="81" t="str">
        <f t="shared" si="7"/>
        <v>200101236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1421</v>
      </c>
    </row>
    <row r="84" spans="1:8" ht="15.75">
      <c r="A84" s="81" t="str">
        <f t="shared" si="6"/>
        <v>Сирма Груп Холдинг АД</v>
      </c>
      <c r="B84" s="81" t="str">
        <f t="shared" si="7"/>
        <v>200101236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Сирма Груп Холдинг АД</v>
      </c>
      <c r="B85" s="81" t="str">
        <f t="shared" si="7"/>
        <v>200101236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1345</v>
      </c>
    </row>
    <row r="86" spans="1:8" ht="15.75">
      <c r="A86" s="81" t="str">
        <f t="shared" si="6"/>
        <v>Сирма Груп Холдинг АД</v>
      </c>
      <c r="B86" s="81" t="str">
        <f t="shared" si="7"/>
        <v>200101236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6828</v>
      </c>
    </row>
    <row r="87" spans="1:8" ht="15.75">
      <c r="A87" s="81" t="str">
        <f t="shared" si="6"/>
        <v>Сирма Груп Холдинг АД</v>
      </c>
      <c r="B87" s="81" t="str">
        <f t="shared" si="7"/>
        <v>200101236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29733</v>
      </c>
    </row>
    <row r="88" spans="1:8" ht="15.75">
      <c r="A88" s="81" t="str">
        <f t="shared" si="6"/>
        <v>Сирма Груп Холдинг АД</v>
      </c>
      <c r="B88" s="81" t="str">
        <f t="shared" si="7"/>
        <v>200101236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29733</v>
      </c>
    </row>
    <row r="89" spans="1:8" ht="15.75">
      <c r="A89" s="81" t="str">
        <f t="shared" si="6"/>
        <v>Сирма Груп Холдинг АД</v>
      </c>
      <c r="B89" s="81" t="str">
        <f t="shared" si="7"/>
        <v>200101236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Сирма Груп Холдинг АД</v>
      </c>
      <c r="B90" s="81" t="str">
        <f t="shared" si="7"/>
        <v>200101236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Сирма Груп Холдинг АД</v>
      </c>
      <c r="B91" s="81" t="str">
        <f t="shared" si="7"/>
        <v>200101236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1675</v>
      </c>
    </row>
    <row r="92" spans="1:8" ht="15.75">
      <c r="A92" s="81" t="str">
        <f t="shared" si="6"/>
        <v>Сирма Груп Холдинг АД</v>
      </c>
      <c r="B92" s="81" t="str">
        <f t="shared" si="7"/>
        <v>200101236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Сирма Груп Холдинг АД</v>
      </c>
      <c r="B93" s="81" t="str">
        <f t="shared" si="7"/>
        <v>200101236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31408</v>
      </c>
    </row>
    <row r="94" spans="1:8" ht="15.75">
      <c r="A94" s="81" t="str">
        <f t="shared" si="6"/>
        <v>Сирма Груп Холдинг АД</v>
      </c>
      <c r="B94" s="81" t="str">
        <f t="shared" si="7"/>
        <v>200101236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96126</v>
      </c>
    </row>
    <row r="95" spans="1:8" ht="15.75">
      <c r="A95" s="81" t="str">
        <f t="shared" si="6"/>
        <v>Сирма Груп Холдинг АД</v>
      </c>
      <c r="B95" s="81" t="str">
        <f t="shared" si="7"/>
        <v>200101236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18772</v>
      </c>
    </row>
    <row r="96" spans="1:8" ht="15.75">
      <c r="A96" s="81" t="str">
        <f t="shared" si="6"/>
        <v>Сирма Груп Холдинг АД</v>
      </c>
      <c r="B96" s="81" t="str">
        <f t="shared" si="7"/>
        <v>200101236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Сирма Груп Холдинг АД</v>
      </c>
      <c r="B97" s="81" t="str">
        <f t="shared" si="7"/>
        <v>200101236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14743</v>
      </c>
    </row>
    <row r="98" spans="1:8" ht="15.75">
      <c r="A98" s="81" t="str">
        <f t="shared" si="6"/>
        <v>Сирма Груп Холдинг АД</v>
      </c>
      <c r="B98" s="81" t="str">
        <f t="shared" si="7"/>
        <v>200101236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Сирма Груп Холдинг АД</v>
      </c>
      <c r="B99" s="81" t="str">
        <f aca="true" t="shared" si="10" ref="B99:B125">pdeBulstat</f>
        <v>200101236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Сирма Груп Холдинг АД</v>
      </c>
      <c r="B100" s="81" t="str">
        <f t="shared" si="10"/>
        <v>200101236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Сирма Груп Холдинг АД</v>
      </c>
      <c r="B101" s="81" t="str">
        <f t="shared" si="10"/>
        <v>200101236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1025</v>
      </c>
    </row>
    <row r="102" spans="1:8" ht="15.75">
      <c r="A102" s="81" t="str">
        <f t="shared" si="9"/>
        <v>Сирма Груп Холдинг АД</v>
      </c>
      <c r="B102" s="81" t="str">
        <f t="shared" si="10"/>
        <v>200101236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15768</v>
      </c>
    </row>
    <row r="103" spans="1:8" ht="15.75">
      <c r="A103" s="81" t="str">
        <f t="shared" si="9"/>
        <v>Сирма Груп Холдинг АД</v>
      </c>
      <c r="B103" s="81" t="str">
        <f t="shared" si="10"/>
        <v>200101236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Сирма Груп Холдинг АД</v>
      </c>
      <c r="B104" s="81" t="str">
        <f t="shared" si="10"/>
        <v>200101236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Сирма Груп Холдинг АД</v>
      </c>
      <c r="B105" s="81" t="str">
        <f t="shared" si="10"/>
        <v>200101236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Сирма Груп Холдинг АД</v>
      </c>
      <c r="B106" s="81" t="str">
        <f t="shared" si="10"/>
        <v>200101236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Сирма Груп Холдинг АД</v>
      </c>
      <c r="B107" s="81" t="str">
        <f t="shared" si="10"/>
        <v>200101236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15768</v>
      </c>
    </row>
    <row r="108" spans="1:8" ht="15.75">
      <c r="A108" s="81" t="str">
        <f t="shared" si="9"/>
        <v>Сирма Груп Холдинг АД</v>
      </c>
      <c r="B108" s="81" t="str">
        <f t="shared" si="10"/>
        <v>200101236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20288</v>
      </c>
    </row>
    <row r="109" spans="1:8" ht="15.75">
      <c r="A109" s="81" t="str">
        <f t="shared" si="9"/>
        <v>Сирма Груп Холдинг АД</v>
      </c>
      <c r="B109" s="81" t="str">
        <f t="shared" si="10"/>
        <v>200101236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Сирма Груп Холдинг АД</v>
      </c>
      <c r="B110" s="81" t="str">
        <f t="shared" si="10"/>
        <v>200101236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10728</v>
      </c>
    </row>
    <row r="111" spans="1:8" ht="15.75">
      <c r="A111" s="81" t="str">
        <f t="shared" si="9"/>
        <v>Сирма Груп Холдинг АД</v>
      </c>
      <c r="B111" s="81" t="str">
        <f t="shared" si="10"/>
        <v>200101236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412</v>
      </c>
    </row>
    <row r="112" spans="1:8" ht="15.75">
      <c r="A112" s="81" t="str">
        <f t="shared" si="9"/>
        <v>Сирма Груп Холдинг АД</v>
      </c>
      <c r="B112" s="81" t="str">
        <f t="shared" si="10"/>
        <v>200101236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Сирма Груп Холдинг АД</v>
      </c>
      <c r="B113" s="81" t="str">
        <f t="shared" si="10"/>
        <v>200101236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2523</v>
      </c>
    </row>
    <row r="114" spans="1:8" ht="15.75">
      <c r="A114" s="81" t="str">
        <f t="shared" si="9"/>
        <v>Сирма Груп Холдинг АД</v>
      </c>
      <c r="B114" s="81" t="str">
        <f t="shared" si="10"/>
        <v>200101236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3177</v>
      </c>
    </row>
    <row r="115" spans="1:8" ht="15.75">
      <c r="A115" s="81" t="str">
        <f t="shared" si="9"/>
        <v>Сирма Груп Холдинг АД</v>
      </c>
      <c r="B115" s="81" t="str">
        <f t="shared" si="10"/>
        <v>200101236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3375</v>
      </c>
    </row>
    <row r="116" spans="1:8" ht="15.75">
      <c r="A116" s="81" t="str">
        <f t="shared" si="9"/>
        <v>Сирма Груп Холдинг АД</v>
      </c>
      <c r="B116" s="81" t="str">
        <f t="shared" si="10"/>
        <v>200101236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440</v>
      </c>
    </row>
    <row r="117" spans="1:8" ht="15.75">
      <c r="A117" s="81" t="str">
        <f t="shared" si="9"/>
        <v>Сирма Груп Холдинг АД</v>
      </c>
      <c r="B117" s="81" t="str">
        <f t="shared" si="10"/>
        <v>200101236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801</v>
      </c>
    </row>
    <row r="118" spans="1:8" ht="15.75">
      <c r="A118" s="81" t="str">
        <f t="shared" si="9"/>
        <v>Сирма Груп Холдинг АД</v>
      </c>
      <c r="B118" s="81" t="str">
        <f t="shared" si="10"/>
        <v>200101236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315</v>
      </c>
    </row>
    <row r="119" spans="1:8" ht="15.75">
      <c r="A119" s="81" t="str">
        <f t="shared" si="9"/>
        <v>Сирма Груп Холдинг АД</v>
      </c>
      <c r="B119" s="81" t="str">
        <f t="shared" si="10"/>
        <v>200101236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22</v>
      </c>
    </row>
    <row r="120" spans="1:8" ht="15.75">
      <c r="A120" s="81" t="str">
        <f t="shared" si="9"/>
        <v>Сирма Груп Холдинг АД</v>
      </c>
      <c r="B120" s="81" t="str">
        <f t="shared" si="10"/>
        <v>200101236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31353</v>
      </c>
    </row>
    <row r="121" spans="1:8" ht="15.75">
      <c r="A121" s="81" t="str">
        <f t="shared" si="9"/>
        <v>Сирма Груп Холдинг АД</v>
      </c>
      <c r="B121" s="81" t="str">
        <f t="shared" si="10"/>
        <v>200101236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Сирма Груп Холдинг АД</v>
      </c>
      <c r="B122" s="81" t="str">
        <f t="shared" si="10"/>
        <v>200101236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4</v>
      </c>
    </row>
    <row r="123" spans="1:8" ht="15.75">
      <c r="A123" s="81" t="str">
        <f t="shared" si="9"/>
        <v>Сирма Груп Холдинг АД</v>
      </c>
      <c r="B123" s="81" t="str">
        <f t="shared" si="10"/>
        <v>200101236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Сирма Груп Холдинг АД</v>
      </c>
      <c r="B124" s="81" t="str">
        <f t="shared" si="10"/>
        <v>200101236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31357</v>
      </c>
    </row>
    <row r="125" spans="1:8" ht="15.75">
      <c r="A125" s="81" t="str">
        <f t="shared" si="9"/>
        <v>Сирма Груп Холдинг АД</v>
      </c>
      <c r="B125" s="81" t="str">
        <f t="shared" si="10"/>
        <v>200101236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162023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Сирма Груп Холдинг АД</v>
      </c>
      <c r="B127" s="81" t="str">
        <f aca="true" t="shared" si="13" ref="B127:B158">pdeBulstat</f>
        <v>200101236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720</v>
      </c>
    </row>
    <row r="128" spans="1:8" ht="15.75">
      <c r="A128" s="81" t="str">
        <f t="shared" si="12"/>
        <v>Сирма Груп Холдинг АД</v>
      </c>
      <c r="B128" s="81" t="str">
        <f t="shared" si="13"/>
        <v>200101236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2694</v>
      </c>
    </row>
    <row r="129" spans="1:8" ht="15.75">
      <c r="A129" s="81" t="str">
        <f t="shared" si="12"/>
        <v>Сирма Груп Холдинг АД</v>
      </c>
      <c r="B129" s="81" t="str">
        <f t="shared" si="13"/>
        <v>200101236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1661</v>
      </c>
    </row>
    <row r="130" spans="1:8" ht="15.75">
      <c r="A130" s="81" t="str">
        <f t="shared" si="12"/>
        <v>Сирма Груп Холдинг АД</v>
      </c>
      <c r="B130" s="81" t="str">
        <f t="shared" si="13"/>
        <v>200101236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7816</v>
      </c>
    </row>
    <row r="131" spans="1:8" ht="15.75">
      <c r="A131" s="81" t="str">
        <f t="shared" si="12"/>
        <v>Сирма Груп Холдинг АД</v>
      </c>
      <c r="B131" s="81" t="str">
        <f t="shared" si="13"/>
        <v>200101236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838</v>
      </c>
    </row>
    <row r="132" spans="1:8" ht="15.75">
      <c r="A132" s="81" t="str">
        <f t="shared" si="12"/>
        <v>Сирма Груп Холдинг АД</v>
      </c>
      <c r="B132" s="81" t="str">
        <f t="shared" si="13"/>
        <v>200101236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4577</v>
      </c>
    </row>
    <row r="133" spans="1:8" ht="15.75">
      <c r="A133" s="81" t="str">
        <f t="shared" si="12"/>
        <v>Сирма Груп Холдинг АД</v>
      </c>
      <c r="B133" s="81" t="str">
        <f t="shared" si="13"/>
        <v>200101236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Сирма Груп Холдинг АД</v>
      </c>
      <c r="B134" s="81" t="str">
        <f t="shared" si="13"/>
        <v>200101236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-389</v>
      </c>
    </row>
    <row r="135" spans="1:8" ht="15.75">
      <c r="A135" s="81" t="str">
        <f t="shared" si="12"/>
        <v>Сирма Груп Холдинг АД</v>
      </c>
      <c r="B135" s="81" t="str">
        <f t="shared" si="13"/>
        <v>200101236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Сирма Груп Холдинг АД</v>
      </c>
      <c r="B136" s="81" t="str">
        <f t="shared" si="13"/>
        <v>200101236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Сирма Груп Холдинг АД</v>
      </c>
      <c r="B137" s="81" t="str">
        <f t="shared" si="13"/>
        <v>200101236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17917</v>
      </c>
    </row>
    <row r="138" spans="1:8" ht="15.75">
      <c r="A138" s="81" t="str">
        <f t="shared" si="12"/>
        <v>Сирма Груп Холдинг АД</v>
      </c>
      <c r="B138" s="81" t="str">
        <f t="shared" si="13"/>
        <v>200101236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110</v>
      </c>
    </row>
    <row r="139" spans="1:8" ht="15.75">
      <c r="A139" s="81" t="str">
        <f t="shared" si="12"/>
        <v>Сирма Груп Холдинг АД</v>
      </c>
      <c r="B139" s="81" t="str">
        <f t="shared" si="13"/>
        <v>200101236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Сирма Груп Холдинг АД</v>
      </c>
      <c r="B140" s="81" t="str">
        <f t="shared" si="13"/>
        <v>200101236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32</v>
      </c>
    </row>
    <row r="141" spans="1:8" ht="15.75">
      <c r="A141" s="81" t="str">
        <f t="shared" si="12"/>
        <v>Сирма Груп Холдинг АД</v>
      </c>
      <c r="B141" s="81" t="str">
        <f t="shared" si="13"/>
        <v>200101236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36</v>
      </c>
    </row>
    <row r="142" spans="1:8" ht="15.75">
      <c r="A142" s="81" t="str">
        <f t="shared" si="12"/>
        <v>Сирма Груп Холдинг АД</v>
      </c>
      <c r="B142" s="81" t="str">
        <f t="shared" si="13"/>
        <v>200101236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178</v>
      </c>
    </row>
    <row r="143" spans="1:8" ht="15.75">
      <c r="A143" s="81" t="str">
        <f t="shared" si="12"/>
        <v>Сирма Груп Холдинг АД</v>
      </c>
      <c r="B143" s="81" t="str">
        <f t="shared" si="13"/>
        <v>200101236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18095</v>
      </c>
    </row>
    <row r="144" spans="1:8" ht="15.75">
      <c r="A144" s="81" t="str">
        <f t="shared" si="12"/>
        <v>Сирма Груп Холдинг АД</v>
      </c>
      <c r="B144" s="81" t="str">
        <f t="shared" si="13"/>
        <v>200101236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2024</v>
      </c>
    </row>
    <row r="145" spans="1:8" ht="15.75">
      <c r="A145" s="81" t="str">
        <f t="shared" si="12"/>
        <v>Сирма Груп Холдинг АД</v>
      </c>
      <c r="B145" s="81" t="str">
        <f t="shared" si="13"/>
        <v>200101236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Сирма Груп Холдинг АД</v>
      </c>
      <c r="B146" s="81" t="str">
        <f t="shared" si="13"/>
        <v>200101236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Сирма Груп Холдинг АД</v>
      </c>
      <c r="B147" s="81" t="str">
        <f t="shared" si="13"/>
        <v>200101236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18095</v>
      </c>
    </row>
    <row r="148" spans="1:8" ht="15.75">
      <c r="A148" s="81" t="str">
        <f t="shared" si="12"/>
        <v>Сирма Груп Холдинг АД</v>
      </c>
      <c r="B148" s="81" t="str">
        <f t="shared" si="13"/>
        <v>200101236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2024</v>
      </c>
    </row>
    <row r="149" spans="1:8" ht="15.75">
      <c r="A149" s="81" t="str">
        <f t="shared" si="12"/>
        <v>Сирма Груп Холдинг АД</v>
      </c>
      <c r="B149" s="81" t="str">
        <f t="shared" si="13"/>
        <v>200101236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Сирма Груп Холдинг АД</v>
      </c>
      <c r="B150" s="81" t="str">
        <f t="shared" si="13"/>
        <v>200101236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Сирма Груп Холдинг АД</v>
      </c>
      <c r="B151" s="81" t="str">
        <f t="shared" si="13"/>
        <v>200101236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Сирма Груп Холдинг АД</v>
      </c>
      <c r="B152" s="81" t="str">
        <f t="shared" si="13"/>
        <v>200101236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Сирма Груп Холдинг АД</v>
      </c>
      <c r="B153" s="81" t="str">
        <f t="shared" si="13"/>
        <v>200101236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2024</v>
      </c>
    </row>
    <row r="154" spans="1:8" ht="15.75">
      <c r="A154" s="81" t="str">
        <f t="shared" si="12"/>
        <v>Сирма Груп Холдинг АД</v>
      </c>
      <c r="B154" s="81" t="str">
        <f t="shared" si="13"/>
        <v>200101236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349</v>
      </c>
    </row>
    <row r="155" spans="1:8" ht="15.75">
      <c r="A155" s="81" t="str">
        <f t="shared" si="12"/>
        <v>Сирма Груп Холдинг АД</v>
      </c>
      <c r="B155" s="81" t="str">
        <f t="shared" si="13"/>
        <v>200101236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1675</v>
      </c>
    </row>
    <row r="156" spans="1:8" ht="15.75">
      <c r="A156" s="81" t="str">
        <f t="shared" si="12"/>
        <v>Сирма Груп Холдинг АД</v>
      </c>
      <c r="B156" s="81" t="str">
        <f t="shared" si="13"/>
        <v>200101236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20119</v>
      </c>
    </row>
    <row r="157" spans="1:8" ht="15.75">
      <c r="A157" s="81" t="str">
        <f t="shared" si="12"/>
        <v>Сирма Груп Холдинг АД</v>
      </c>
      <c r="B157" s="81" t="str">
        <f t="shared" si="13"/>
        <v>200101236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Сирма Груп Холдинг АД</v>
      </c>
      <c r="B158" s="81" t="str">
        <f t="shared" si="13"/>
        <v>200101236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5150</v>
      </c>
    </row>
    <row r="159" spans="1:8" ht="15.75">
      <c r="A159" s="81" t="str">
        <f aca="true" t="shared" si="15" ref="A159:A179">pdeName</f>
        <v>Сирма Груп Холдинг АД</v>
      </c>
      <c r="B159" s="81" t="str">
        <f aca="true" t="shared" si="16" ref="B159:B179">pdeBulstat</f>
        <v>200101236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14451</v>
      </c>
    </row>
    <row r="160" spans="1:8" ht="15.75">
      <c r="A160" s="81" t="str">
        <f t="shared" si="15"/>
        <v>Сирма Груп Холдинг АД</v>
      </c>
      <c r="B160" s="81" t="str">
        <f t="shared" si="16"/>
        <v>200101236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41</v>
      </c>
    </row>
    <row r="161" spans="1:8" ht="15.75">
      <c r="A161" s="81" t="str">
        <f t="shared" si="15"/>
        <v>Сирма Груп Холдинг АД</v>
      </c>
      <c r="B161" s="81" t="str">
        <f t="shared" si="16"/>
        <v>200101236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19642</v>
      </c>
    </row>
    <row r="162" spans="1:8" ht="15.75">
      <c r="A162" s="81" t="str">
        <f t="shared" si="15"/>
        <v>Сирма Груп Холдинг АД</v>
      </c>
      <c r="B162" s="81" t="str">
        <f t="shared" si="16"/>
        <v>200101236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452</v>
      </c>
    </row>
    <row r="163" spans="1:8" ht="15.75">
      <c r="A163" s="81" t="str">
        <f t="shared" si="15"/>
        <v>Сирма Груп Холдинг АД</v>
      </c>
      <c r="B163" s="81" t="str">
        <f t="shared" si="16"/>
        <v>200101236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Сирма Груп Холдинг АД</v>
      </c>
      <c r="B164" s="81" t="str">
        <f t="shared" si="16"/>
        <v>200101236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</v>
      </c>
    </row>
    <row r="165" spans="1:8" ht="15.75">
      <c r="A165" s="81" t="str">
        <f t="shared" si="15"/>
        <v>Сирма Груп Холдинг АД</v>
      </c>
      <c r="B165" s="81" t="str">
        <f t="shared" si="16"/>
        <v>200101236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Сирма Груп Холдинг АД</v>
      </c>
      <c r="B166" s="81" t="str">
        <f t="shared" si="16"/>
        <v>200101236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Сирма Груп Холдинг АД</v>
      </c>
      <c r="B167" s="81" t="str">
        <f t="shared" si="16"/>
        <v>200101236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21</v>
      </c>
    </row>
    <row r="168" spans="1:8" ht="15.75">
      <c r="A168" s="81" t="str">
        <f t="shared" si="15"/>
        <v>Сирма Груп Холдинг АД</v>
      </c>
      <c r="B168" s="81" t="str">
        <f t="shared" si="16"/>
        <v>200101236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Сирма Груп Холдинг АД</v>
      </c>
      <c r="B169" s="81" t="str">
        <f t="shared" si="16"/>
        <v>200101236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25</v>
      </c>
    </row>
    <row r="170" spans="1:8" ht="15.75">
      <c r="A170" s="81" t="str">
        <f t="shared" si="15"/>
        <v>Сирма Груп Холдинг АД</v>
      </c>
      <c r="B170" s="81" t="str">
        <f t="shared" si="16"/>
        <v>200101236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20119</v>
      </c>
    </row>
    <row r="171" spans="1:8" ht="15.75">
      <c r="A171" s="81" t="str">
        <f t="shared" si="15"/>
        <v>Сирма Груп Холдинг АД</v>
      </c>
      <c r="B171" s="81" t="str">
        <f t="shared" si="16"/>
        <v>200101236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Сирма Груп Холдинг АД</v>
      </c>
      <c r="B172" s="81" t="str">
        <f t="shared" si="16"/>
        <v>200101236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Сирма Груп Холдинг АД</v>
      </c>
      <c r="B173" s="81" t="str">
        <f t="shared" si="16"/>
        <v>200101236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Сирма Груп Холдинг АД</v>
      </c>
      <c r="B174" s="81" t="str">
        <f t="shared" si="16"/>
        <v>200101236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20119</v>
      </c>
    </row>
    <row r="175" spans="1:8" ht="15.75">
      <c r="A175" s="81" t="str">
        <f t="shared" si="15"/>
        <v>Сирма Груп Холдинг АД</v>
      </c>
      <c r="B175" s="81" t="str">
        <f t="shared" si="16"/>
        <v>200101236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Сирма Груп Холдинг АД</v>
      </c>
      <c r="B176" s="81" t="str">
        <f t="shared" si="16"/>
        <v>200101236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Сирма Груп Холдинг АД</v>
      </c>
      <c r="B177" s="81" t="str">
        <f t="shared" si="16"/>
        <v>200101236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Сирма Груп Холдинг АД</v>
      </c>
      <c r="B178" s="81" t="str">
        <f t="shared" si="16"/>
        <v>200101236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Сирма Груп Холдинг АД</v>
      </c>
      <c r="B179" s="81" t="str">
        <f t="shared" si="16"/>
        <v>200101236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20119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Сирма Груп Холдинг АД</v>
      </c>
      <c r="B181" s="81" t="str">
        <f aca="true" t="shared" si="19" ref="B181:B216">pdeBulstat</f>
        <v>200101236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18437</v>
      </c>
    </row>
    <row r="182" spans="1:8" ht="15.75">
      <c r="A182" s="81" t="str">
        <f t="shared" si="18"/>
        <v>Сирма Груп Холдинг АД</v>
      </c>
      <c r="B182" s="81" t="str">
        <f t="shared" si="19"/>
        <v>200101236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-9547</v>
      </c>
    </row>
    <row r="183" spans="1:8" ht="15.75">
      <c r="A183" s="81" t="str">
        <f t="shared" si="18"/>
        <v>Сирма Груп Холдинг АД</v>
      </c>
      <c r="B183" s="81" t="str">
        <f t="shared" si="19"/>
        <v>200101236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Сирма Груп Холдинг АД</v>
      </c>
      <c r="B184" s="81" t="str">
        <f t="shared" si="19"/>
        <v>200101236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-7752</v>
      </c>
    </row>
    <row r="185" spans="1:8" ht="15.75">
      <c r="A185" s="81" t="str">
        <f t="shared" si="18"/>
        <v>Сирма Груп Холдинг АД</v>
      </c>
      <c r="B185" s="81" t="str">
        <f t="shared" si="19"/>
        <v>200101236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Сирма Груп Холдинг АД</v>
      </c>
      <c r="B186" s="81" t="str">
        <f t="shared" si="19"/>
        <v>200101236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</v>
      </c>
    </row>
    <row r="187" spans="1:8" ht="15.75">
      <c r="A187" s="81" t="str">
        <f t="shared" si="18"/>
        <v>Сирма Груп Холдинг АД</v>
      </c>
      <c r="B187" s="81" t="str">
        <f t="shared" si="19"/>
        <v>200101236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Сирма Груп Холдинг АД</v>
      </c>
      <c r="B188" s="81" t="str">
        <f t="shared" si="19"/>
        <v>200101236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Сирма Груп Холдинг АД</v>
      </c>
      <c r="B189" s="81" t="str">
        <f t="shared" si="19"/>
        <v>200101236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Сирма Груп Холдинг АД</v>
      </c>
      <c r="B190" s="81" t="str">
        <f t="shared" si="19"/>
        <v>200101236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-156</v>
      </c>
    </row>
    <row r="191" spans="1:8" ht="15.75">
      <c r="A191" s="81" t="str">
        <f t="shared" si="18"/>
        <v>Сирма Груп Холдинг АД</v>
      </c>
      <c r="B191" s="81" t="str">
        <f t="shared" si="19"/>
        <v>200101236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979</v>
      </c>
    </row>
    <row r="192" spans="1:8" ht="15.75">
      <c r="A192" s="81" t="str">
        <f t="shared" si="18"/>
        <v>Сирма Груп Холдинг АД</v>
      </c>
      <c r="B192" s="81" t="str">
        <f t="shared" si="19"/>
        <v>200101236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-497</v>
      </c>
    </row>
    <row r="193" spans="1:8" ht="15.75">
      <c r="A193" s="81" t="str">
        <f t="shared" si="18"/>
        <v>Сирма Груп Холдинг АД</v>
      </c>
      <c r="B193" s="81" t="str">
        <f t="shared" si="19"/>
        <v>200101236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Сирма Груп Холдинг АД</v>
      </c>
      <c r="B194" s="81" t="str">
        <f t="shared" si="19"/>
        <v>200101236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300</v>
      </c>
    </row>
    <row r="195" spans="1:8" ht="15.75">
      <c r="A195" s="81" t="str">
        <f t="shared" si="18"/>
        <v>Сирма Груп Холдинг АД</v>
      </c>
      <c r="B195" s="81" t="str">
        <f t="shared" si="19"/>
        <v>200101236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-303</v>
      </c>
    </row>
    <row r="196" spans="1:8" ht="15.75">
      <c r="A196" s="81" t="str">
        <f t="shared" si="18"/>
        <v>Сирма Груп Холдинг АД</v>
      </c>
      <c r="B196" s="81" t="str">
        <f t="shared" si="19"/>
        <v>200101236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Сирма Груп Холдинг АД</v>
      </c>
      <c r="B197" s="81" t="str">
        <f t="shared" si="19"/>
        <v>200101236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-5144</v>
      </c>
    </row>
    <row r="198" spans="1:8" ht="15.75">
      <c r="A198" s="81" t="str">
        <f t="shared" si="18"/>
        <v>Сирма Груп Холдинг АД</v>
      </c>
      <c r="B198" s="81" t="str">
        <f t="shared" si="19"/>
        <v>200101236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95</v>
      </c>
    </row>
    <row r="199" spans="1:8" ht="15.75">
      <c r="A199" s="81" t="str">
        <f t="shared" si="18"/>
        <v>Сирма Груп Холдинг АД</v>
      </c>
      <c r="B199" s="81" t="str">
        <f t="shared" si="19"/>
        <v>200101236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Сирма Груп Холдинг АД</v>
      </c>
      <c r="B200" s="81" t="str">
        <f t="shared" si="19"/>
        <v>200101236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2</v>
      </c>
    </row>
    <row r="201" spans="1:8" ht="15.75">
      <c r="A201" s="81" t="str">
        <f t="shared" si="18"/>
        <v>Сирма Груп Холдинг АД</v>
      </c>
      <c r="B201" s="81" t="str">
        <f t="shared" si="19"/>
        <v>200101236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-167</v>
      </c>
    </row>
    <row r="202" spans="1:8" ht="15.75">
      <c r="A202" s="81" t="str">
        <f t="shared" si="18"/>
        <v>Сирма Груп Холдинг АД</v>
      </c>
      <c r="B202" s="81" t="str">
        <f t="shared" si="19"/>
        <v>200101236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-5714</v>
      </c>
    </row>
    <row r="203" spans="1:8" ht="15.75">
      <c r="A203" s="81" t="str">
        <f t="shared" si="18"/>
        <v>Сирма Груп Холдинг АД</v>
      </c>
      <c r="B203" s="81" t="str">
        <f t="shared" si="19"/>
        <v>200101236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Сирма Груп Холдинг АД</v>
      </c>
      <c r="B204" s="81" t="str">
        <f t="shared" si="19"/>
        <v>200101236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Сирма Груп Холдинг АД</v>
      </c>
      <c r="B205" s="81" t="str">
        <f t="shared" si="19"/>
        <v>200101236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3711</v>
      </c>
    </row>
    <row r="206" spans="1:8" ht="15.75">
      <c r="A206" s="81" t="str">
        <f t="shared" si="18"/>
        <v>Сирма Груп Холдинг АД</v>
      </c>
      <c r="B206" s="81" t="str">
        <f t="shared" si="19"/>
        <v>200101236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-3495</v>
      </c>
    </row>
    <row r="207" spans="1:8" ht="15.75">
      <c r="A207" s="81" t="str">
        <f t="shared" si="18"/>
        <v>Сирма Груп Холдинг АД</v>
      </c>
      <c r="B207" s="81" t="str">
        <f t="shared" si="19"/>
        <v>200101236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-168</v>
      </c>
    </row>
    <row r="208" spans="1:8" ht="15.75">
      <c r="A208" s="81" t="str">
        <f t="shared" si="18"/>
        <v>Сирма Груп Холдинг АД</v>
      </c>
      <c r="B208" s="81" t="str">
        <f t="shared" si="19"/>
        <v>200101236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-78</v>
      </c>
    </row>
    <row r="209" spans="1:8" ht="15.75">
      <c r="A209" s="81" t="str">
        <f t="shared" si="18"/>
        <v>Сирма Груп Холдинг АД</v>
      </c>
      <c r="B209" s="81" t="str">
        <f t="shared" si="19"/>
        <v>200101236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Сирма Груп Холдинг АД</v>
      </c>
      <c r="B210" s="81" t="str">
        <f t="shared" si="19"/>
        <v>200101236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133</v>
      </c>
    </row>
    <row r="211" spans="1:8" ht="15.75">
      <c r="A211" s="81" t="str">
        <f t="shared" si="18"/>
        <v>Сирма Груп Холдинг АД</v>
      </c>
      <c r="B211" s="81" t="str">
        <f t="shared" si="19"/>
        <v>200101236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103</v>
      </c>
    </row>
    <row r="212" spans="1:8" ht="15.75">
      <c r="A212" s="81" t="str">
        <f t="shared" si="18"/>
        <v>Сирма Груп Холдинг АД</v>
      </c>
      <c r="B212" s="81" t="str">
        <f t="shared" si="19"/>
        <v>200101236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-4632</v>
      </c>
    </row>
    <row r="213" spans="1:8" ht="15.75">
      <c r="A213" s="81" t="str">
        <f t="shared" si="18"/>
        <v>Сирма Груп Холдинг АД</v>
      </c>
      <c r="B213" s="81" t="str">
        <f t="shared" si="19"/>
        <v>200101236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11353</v>
      </c>
    </row>
    <row r="214" spans="1:8" ht="15.75">
      <c r="A214" s="81" t="str">
        <f t="shared" si="18"/>
        <v>Сирма Груп Холдинг АД</v>
      </c>
      <c r="B214" s="81" t="str">
        <f t="shared" si="19"/>
        <v>200101236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6721</v>
      </c>
    </row>
    <row r="215" spans="1:8" ht="15.75">
      <c r="A215" s="81" t="str">
        <f t="shared" si="18"/>
        <v>Сирма Груп Холдинг АД</v>
      </c>
      <c r="B215" s="81" t="str">
        <f t="shared" si="19"/>
        <v>200101236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6196</v>
      </c>
    </row>
    <row r="216" spans="1:8" ht="15.75">
      <c r="A216" s="81" t="str">
        <f t="shared" si="18"/>
        <v>Сирма Груп Холдинг АД</v>
      </c>
      <c r="B216" s="81" t="str">
        <f t="shared" si="19"/>
        <v>200101236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525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Сирма Груп Холдинг АД</v>
      </c>
      <c r="B218" s="81" t="str">
        <f aca="true" t="shared" si="22" ref="B218:B281">pdeBulstat</f>
        <v>200101236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58057</v>
      </c>
    </row>
    <row r="219" spans="1:8" ht="15.75">
      <c r="A219" s="81" t="str">
        <f t="shared" si="21"/>
        <v>Сирма Груп Холдинг АД</v>
      </c>
      <c r="B219" s="81" t="str">
        <f t="shared" si="22"/>
        <v>200101236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Сирма Груп Холдинг АД</v>
      </c>
      <c r="B220" s="81" t="str">
        <f t="shared" si="22"/>
        <v>200101236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Сирма Груп Холдинг АД</v>
      </c>
      <c r="B221" s="81" t="str">
        <f t="shared" si="22"/>
        <v>200101236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Сирма Груп Холдинг АД</v>
      </c>
      <c r="B222" s="81" t="str">
        <f t="shared" si="22"/>
        <v>200101236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58057</v>
      </c>
    </row>
    <row r="223" spans="1:8" ht="15.75">
      <c r="A223" s="81" t="str">
        <f t="shared" si="21"/>
        <v>Сирма Груп Холдинг АД</v>
      </c>
      <c r="B223" s="81" t="str">
        <f t="shared" si="22"/>
        <v>200101236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Сирма Груп Холдинг АД</v>
      </c>
      <c r="B224" s="81" t="str">
        <f t="shared" si="22"/>
        <v>200101236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Сирма Груп Холдинг АД</v>
      </c>
      <c r="B225" s="81" t="str">
        <f t="shared" si="22"/>
        <v>200101236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Сирма Груп Холдинг АД</v>
      </c>
      <c r="B226" s="81" t="str">
        <f t="shared" si="22"/>
        <v>200101236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Сирма Груп Холдинг АД</v>
      </c>
      <c r="B227" s="81" t="str">
        <f t="shared" si="22"/>
        <v>200101236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Сирма Груп Холдинг АД</v>
      </c>
      <c r="B228" s="81" t="str">
        <f t="shared" si="22"/>
        <v>200101236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Сирма Груп Холдинг АД</v>
      </c>
      <c r="B229" s="81" t="str">
        <f t="shared" si="22"/>
        <v>200101236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Сирма Груп Холдинг АД</v>
      </c>
      <c r="B230" s="81" t="str">
        <f t="shared" si="22"/>
        <v>200101236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Сирма Груп Холдинг АД</v>
      </c>
      <c r="B231" s="81" t="str">
        <f t="shared" si="22"/>
        <v>200101236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Сирма Груп Холдинг АД</v>
      </c>
      <c r="B232" s="81" t="str">
        <f t="shared" si="22"/>
        <v>200101236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Сирма Груп Холдинг АД</v>
      </c>
      <c r="B233" s="81" t="str">
        <f t="shared" si="22"/>
        <v>200101236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Сирма Груп Холдинг АД</v>
      </c>
      <c r="B234" s="81" t="str">
        <f t="shared" si="22"/>
        <v>200101236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Сирма Груп Холдинг АД</v>
      </c>
      <c r="B235" s="81" t="str">
        <f t="shared" si="22"/>
        <v>200101236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-167</v>
      </c>
    </row>
    <row r="236" spans="1:8" ht="15.75">
      <c r="A236" s="81" t="str">
        <f t="shared" si="21"/>
        <v>Сирма Груп Холдинг АД</v>
      </c>
      <c r="B236" s="81" t="str">
        <f t="shared" si="22"/>
        <v>200101236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57890</v>
      </c>
    </row>
    <row r="237" spans="1:8" ht="15.75">
      <c r="A237" s="81" t="str">
        <f t="shared" si="21"/>
        <v>Сирма Груп Холдинг АД</v>
      </c>
      <c r="B237" s="81" t="str">
        <f t="shared" si="22"/>
        <v>200101236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Сирма Груп Холдинг АД</v>
      </c>
      <c r="B238" s="81" t="str">
        <f t="shared" si="22"/>
        <v>200101236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Сирма Груп Холдинг АД</v>
      </c>
      <c r="B239" s="81" t="str">
        <f t="shared" si="22"/>
        <v>200101236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57890</v>
      </c>
    </row>
    <row r="240" spans="1:8" ht="15.75">
      <c r="A240" s="81" t="str">
        <f t="shared" si="21"/>
        <v>Сирма Груп Холдинг АД</v>
      </c>
      <c r="B240" s="81" t="str">
        <f t="shared" si="22"/>
        <v>200101236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4062</v>
      </c>
    </row>
    <row r="241" spans="1:8" ht="15.75">
      <c r="A241" s="81" t="str">
        <f t="shared" si="21"/>
        <v>Сирма Груп Холдинг АД</v>
      </c>
      <c r="B241" s="81" t="str">
        <f t="shared" si="22"/>
        <v>200101236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Сирма Груп Холдинг АД</v>
      </c>
      <c r="B242" s="81" t="str">
        <f t="shared" si="22"/>
        <v>200101236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Сирма Груп Холдинг АД</v>
      </c>
      <c r="B243" s="81" t="str">
        <f t="shared" si="22"/>
        <v>200101236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Сирма Груп Холдинг АД</v>
      </c>
      <c r="B244" s="81" t="str">
        <f t="shared" si="22"/>
        <v>200101236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4062</v>
      </c>
    </row>
    <row r="245" spans="1:8" ht="15.75">
      <c r="A245" s="81" t="str">
        <f t="shared" si="21"/>
        <v>Сирма Груп Холдинг АД</v>
      </c>
      <c r="B245" s="81" t="str">
        <f t="shared" si="22"/>
        <v>200101236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Сирма Груп Холдинг АД</v>
      </c>
      <c r="B246" s="81" t="str">
        <f t="shared" si="22"/>
        <v>200101236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Сирма Груп Холдинг АД</v>
      </c>
      <c r="B247" s="81" t="str">
        <f t="shared" si="22"/>
        <v>200101236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Сирма Груп Холдинг АД</v>
      </c>
      <c r="B248" s="81" t="str">
        <f t="shared" si="22"/>
        <v>200101236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Сирма Груп Холдинг АД</v>
      </c>
      <c r="B249" s="81" t="str">
        <f t="shared" si="22"/>
        <v>200101236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Сирма Груп Холдинг АД</v>
      </c>
      <c r="B250" s="81" t="str">
        <f t="shared" si="22"/>
        <v>200101236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Сирма Груп Холдинг АД</v>
      </c>
      <c r="B251" s="81" t="str">
        <f t="shared" si="22"/>
        <v>200101236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Сирма Груп Холдинг АД</v>
      </c>
      <c r="B252" s="81" t="str">
        <f t="shared" si="22"/>
        <v>200101236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Сирма Груп Холдинг АД</v>
      </c>
      <c r="B253" s="81" t="str">
        <f t="shared" si="22"/>
        <v>200101236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Сирма Груп Холдинг АД</v>
      </c>
      <c r="B254" s="81" t="str">
        <f t="shared" si="22"/>
        <v>200101236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Сирма Груп Холдинг АД</v>
      </c>
      <c r="B255" s="81" t="str">
        <f t="shared" si="22"/>
        <v>200101236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Сирма Груп Холдинг АД</v>
      </c>
      <c r="B256" s="81" t="str">
        <f t="shared" si="22"/>
        <v>200101236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Сирма Груп Холдинг АД</v>
      </c>
      <c r="B257" s="81" t="str">
        <f t="shared" si="22"/>
        <v>200101236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Сирма Груп Холдинг АД</v>
      </c>
      <c r="B258" s="81" t="str">
        <f t="shared" si="22"/>
        <v>200101236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4062</v>
      </c>
    </row>
    <row r="259" spans="1:8" ht="15.75">
      <c r="A259" s="81" t="str">
        <f t="shared" si="21"/>
        <v>Сирма Груп Холдинг АД</v>
      </c>
      <c r="B259" s="81" t="str">
        <f t="shared" si="22"/>
        <v>200101236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Сирма Груп Холдинг АД</v>
      </c>
      <c r="B260" s="81" t="str">
        <f t="shared" si="22"/>
        <v>200101236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Сирма Груп Холдинг АД</v>
      </c>
      <c r="B261" s="81" t="str">
        <f t="shared" si="22"/>
        <v>200101236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4062</v>
      </c>
    </row>
    <row r="262" spans="1:8" ht="15.75">
      <c r="A262" s="81" t="str">
        <f t="shared" si="21"/>
        <v>Сирма Груп Холдинг АД</v>
      </c>
      <c r="B262" s="81" t="str">
        <f t="shared" si="22"/>
        <v>200101236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Сирма Груп Холдинг АД</v>
      </c>
      <c r="B263" s="81" t="str">
        <f t="shared" si="22"/>
        <v>200101236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Сирма Груп Холдинг АД</v>
      </c>
      <c r="B264" s="81" t="str">
        <f t="shared" si="22"/>
        <v>200101236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Сирма Груп Холдинг АД</v>
      </c>
      <c r="B265" s="81" t="str">
        <f t="shared" si="22"/>
        <v>200101236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Сирма Груп Холдинг АД</v>
      </c>
      <c r="B266" s="81" t="str">
        <f t="shared" si="22"/>
        <v>200101236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Сирма Груп Холдинг АД</v>
      </c>
      <c r="B267" s="81" t="str">
        <f t="shared" si="22"/>
        <v>200101236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Сирма Груп Холдинг АД</v>
      </c>
      <c r="B268" s="81" t="str">
        <f t="shared" si="22"/>
        <v>200101236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Сирма Груп Холдинг АД</v>
      </c>
      <c r="B269" s="81" t="str">
        <f t="shared" si="22"/>
        <v>200101236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Сирма Груп Холдинг АД</v>
      </c>
      <c r="B270" s="81" t="str">
        <f t="shared" si="22"/>
        <v>200101236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Сирма Груп Холдинг АД</v>
      </c>
      <c r="B271" s="81" t="str">
        <f t="shared" si="22"/>
        <v>200101236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Сирма Груп Холдинг АД</v>
      </c>
      <c r="B272" s="81" t="str">
        <f t="shared" si="22"/>
        <v>200101236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Сирма Груп Холдинг АД</v>
      </c>
      <c r="B273" s="81" t="str">
        <f t="shared" si="22"/>
        <v>200101236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Сирма Груп Холдинг АД</v>
      </c>
      <c r="B274" s="81" t="str">
        <f t="shared" si="22"/>
        <v>200101236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Сирма Груп Холдинг АД</v>
      </c>
      <c r="B275" s="81" t="str">
        <f t="shared" si="22"/>
        <v>200101236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Сирма Груп Холдинг АД</v>
      </c>
      <c r="B276" s="81" t="str">
        <f t="shared" si="22"/>
        <v>200101236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Сирма Груп Холдинг АД</v>
      </c>
      <c r="B277" s="81" t="str">
        <f t="shared" si="22"/>
        <v>200101236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Сирма Груп Холдинг АД</v>
      </c>
      <c r="B278" s="81" t="str">
        <f t="shared" si="22"/>
        <v>200101236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Сирма Груп Холдинг АД</v>
      </c>
      <c r="B279" s="81" t="str">
        <f t="shared" si="22"/>
        <v>200101236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Сирма Груп Холдинг АД</v>
      </c>
      <c r="B280" s="81" t="str">
        <f t="shared" si="22"/>
        <v>200101236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Сирма Груп Холдинг АД</v>
      </c>
      <c r="B281" s="81" t="str">
        <f t="shared" si="22"/>
        <v>200101236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Сирма Груп Холдинг АД</v>
      </c>
      <c r="B282" s="81" t="str">
        <f aca="true" t="shared" si="25" ref="B282:B345">pdeBulstat</f>
        <v>200101236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Сирма Груп Холдинг АД</v>
      </c>
      <c r="B283" s="81" t="str">
        <f t="shared" si="25"/>
        <v>200101236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Сирма Груп Холдинг АД</v>
      </c>
      <c r="B284" s="81" t="str">
        <f t="shared" si="25"/>
        <v>200101236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1421</v>
      </c>
    </row>
    <row r="285" spans="1:8" ht="15.75">
      <c r="A285" s="81" t="str">
        <f t="shared" si="24"/>
        <v>Сирма Груп Холдинг АД</v>
      </c>
      <c r="B285" s="81" t="str">
        <f t="shared" si="25"/>
        <v>200101236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Сирма Груп Холдинг АД</v>
      </c>
      <c r="B286" s="81" t="str">
        <f t="shared" si="25"/>
        <v>200101236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Сирма Груп Холдинг АД</v>
      </c>
      <c r="B287" s="81" t="str">
        <f t="shared" si="25"/>
        <v>200101236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Сирма Груп Холдинг АД</v>
      </c>
      <c r="B288" s="81" t="str">
        <f t="shared" si="25"/>
        <v>200101236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1421</v>
      </c>
    </row>
    <row r="289" spans="1:8" ht="15.75">
      <c r="A289" s="81" t="str">
        <f t="shared" si="24"/>
        <v>Сирма Груп Холдинг АД</v>
      </c>
      <c r="B289" s="81" t="str">
        <f t="shared" si="25"/>
        <v>200101236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Сирма Груп Холдинг АД</v>
      </c>
      <c r="B290" s="81" t="str">
        <f t="shared" si="25"/>
        <v>200101236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Сирма Груп Холдинг АД</v>
      </c>
      <c r="B291" s="81" t="str">
        <f t="shared" si="25"/>
        <v>200101236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Сирма Груп Холдинг АД</v>
      </c>
      <c r="B292" s="81" t="str">
        <f t="shared" si="25"/>
        <v>200101236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Сирма Груп Холдинг АД</v>
      </c>
      <c r="B293" s="81" t="str">
        <f t="shared" si="25"/>
        <v>200101236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Сирма Груп Холдинг АД</v>
      </c>
      <c r="B294" s="81" t="str">
        <f t="shared" si="25"/>
        <v>200101236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Сирма Груп Холдинг АД</v>
      </c>
      <c r="B295" s="81" t="str">
        <f t="shared" si="25"/>
        <v>200101236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Сирма Груп Холдинг АД</v>
      </c>
      <c r="B296" s="81" t="str">
        <f t="shared" si="25"/>
        <v>200101236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Сирма Груп Холдинг АД</v>
      </c>
      <c r="B297" s="81" t="str">
        <f t="shared" si="25"/>
        <v>200101236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Сирма Груп Холдинг АД</v>
      </c>
      <c r="B298" s="81" t="str">
        <f t="shared" si="25"/>
        <v>200101236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Сирма Груп Холдинг АД</v>
      </c>
      <c r="B299" s="81" t="str">
        <f t="shared" si="25"/>
        <v>200101236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Сирма Груп Холдинг АД</v>
      </c>
      <c r="B300" s="81" t="str">
        <f t="shared" si="25"/>
        <v>200101236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Сирма Груп Холдинг АД</v>
      </c>
      <c r="B301" s="81" t="str">
        <f t="shared" si="25"/>
        <v>200101236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Сирма Груп Холдинг АД</v>
      </c>
      <c r="B302" s="81" t="str">
        <f t="shared" si="25"/>
        <v>200101236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1421</v>
      </c>
    </row>
    <row r="303" spans="1:8" ht="15.75">
      <c r="A303" s="81" t="str">
        <f t="shared" si="24"/>
        <v>Сирма Груп Холдинг АД</v>
      </c>
      <c r="B303" s="81" t="str">
        <f t="shared" si="25"/>
        <v>200101236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Сирма Груп Холдинг АД</v>
      </c>
      <c r="B304" s="81" t="str">
        <f t="shared" si="25"/>
        <v>200101236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Сирма Груп Холдинг АД</v>
      </c>
      <c r="B305" s="81" t="str">
        <f t="shared" si="25"/>
        <v>200101236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1421</v>
      </c>
    </row>
    <row r="306" spans="1:8" ht="15.75">
      <c r="A306" s="81" t="str">
        <f t="shared" si="24"/>
        <v>Сирма Груп Холдинг АД</v>
      </c>
      <c r="B306" s="81" t="str">
        <f t="shared" si="25"/>
        <v>200101236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Сирма Груп Холдинг АД</v>
      </c>
      <c r="B307" s="81" t="str">
        <f t="shared" si="25"/>
        <v>200101236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Сирма Груп Холдинг АД</v>
      </c>
      <c r="B308" s="81" t="str">
        <f t="shared" si="25"/>
        <v>200101236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Сирма Груп Холдинг АД</v>
      </c>
      <c r="B309" s="81" t="str">
        <f t="shared" si="25"/>
        <v>200101236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Сирма Груп Холдинг АД</v>
      </c>
      <c r="B310" s="81" t="str">
        <f t="shared" si="25"/>
        <v>200101236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Сирма Груп Холдинг АД</v>
      </c>
      <c r="B311" s="81" t="str">
        <f t="shared" si="25"/>
        <v>200101236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Сирма Груп Холдинг АД</v>
      </c>
      <c r="B312" s="81" t="str">
        <f t="shared" si="25"/>
        <v>200101236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Сирма Груп Холдинг АД</v>
      </c>
      <c r="B313" s="81" t="str">
        <f t="shared" si="25"/>
        <v>200101236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Сирма Груп Холдинг АД</v>
      </c>
      <c r="B314" s="81" t="str">
        <f t="shared" si="25"/>
        <v>200101236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Сирма Груп Холдинг АД</v>
      </c>
      <c r="B315" s="81" t="str">
        <f t="shared" si="25"/>
        <v>200101236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Сирма Груп Холдинг АД</v>
      </c>
      <c r="B316" s="81" t="str">
        <f t="shared" si="25"/>
        <v>200101236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Сирма Груп Холдинг АД</v>
      </c>
      <c r="B317" s="81" t="str">
        <f t="shared" si="25"/>
        <v>200101236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Сирма Груп Холдинг АД</v>
      </c>
      <c r="B318" s="81" t="str">
        <f t="shared" si="25"/>
        <v>200101236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Сирма Груп Холдинг АД</v>
      </c>
      <c r="B319" s="81" t="str">
        <f t="shared" si="25"/>
        <v>200101236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Сирма Груп Холдинг АД</v>
      </c>
      <c r="B320" s="81" t="str">
        <f t="shared" si="25"/>
        <v>200101236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Сирма Груп Холдинг АД</v>
      </c>
      <c r="B321" s="81" t="str">
        <f t="shared" si="25"/>
        <v>200101236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Сирма Груп Холдинг АД</v>
      </c>
      <c r="B322" s="81" t="str">
        <f t="shared" si="25"/>
        <v>200101236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Сирма Груп Холдинг АД</v>
      </c>
      <c r="B323" s="81" t="str">
        <f t="shared" si="25"/>
        <v>200101236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Сирма Груп Холдинг АД</v>
      </c>
      <c r="B324" s="81" t="str">
        <f t="shared" si="25"/>
        <v>200101236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Сирма Груп Холдинг АД</v>
      </c>
      <c r="B325" s="81" t="str">
        <f t="shared" si="25"/>
        <v>200101236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Сирма Груп Холдинг АД</v>
      </c>
      <c r="B326" s="81" t="str">
        <f t="shared" si="25"/>
        <v>200101236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Сирма Груп Холдинг АД</v>
      </c>
      <c r="B327" s="81" t="str">
        <f t="shared" si="25"/>
        <v>200101236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Сирма Груп Холдинг АД</v>
      </c>
      <c r="B328" s="81" t="str">
        <f t="shared" si="25"/>
        <v>200101236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1338</v>
      </c>
    </row>
    <row r="329" spans="1:8" ht="15.75">
      <c r="A329" s="81" t="str">
        <f t="shared" si="24"/>
        <v>Сирма Груп Холдинг АД</v>
      </c>
      <c r="B329" s="81" t="str">
        <f t="shared" si="25"/>
        <v>200101236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Сирма Груп Холдинг АД</v>
      </c>
      <c r="B330" s="81" t="str">
        <f t="shared" si="25"/>
        <v>200101236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Сирма Груп Холдинг АД</v>
      </c>
      <c r="B331" s="81" t="str">
        <f t="shared" si="25"/>
        <v>200101236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Сирма Груп Холдинг АД</v>
      </c>
      <c r="B332" s="81" t="str">
        <f t="shared" si="25"/>
        <v>200101236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1338</v>
      </c>
    </row>
    <row r="333" spans="1:8" ht="15.75">
      <c r="A333" s="81" t="str">
        <f t="shared" si="24"/>
        <v>Сирма Груп Холдинг АД</v>
      </c>
      <c r="B333" s="81" t="str">
        <f t="shared" si="25"/>
        <v>200101236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Сирма Груп Холдинг АД</v>
      </c>
      <c r="B334" s="81" t="str">
        <f t="shared" si="25"/>
        <v>200101236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Сирма Груп Холдинг АД</v>
      </c>
      <c r="B335" s="81" t="str">
        <f t="shared" si="25"/>
        <v>200101236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Сирма Груп Холдинг АД</v>
      </c>
      <c r="B336" s="81" t="str">
        <f t="shared" si="25"/>
        <v>200101236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Сирма Груп Холдинг АД</v>
      </c>
      <c r="B337" s="81" t="str">
        <f t="shared" si="25"/>
        <v>200101236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Сирма Груп Холдинг АД</v>
      </c>
      <c r="B338" s="81" t="str">
        <f t="shared" si="25"/>
        <v>200101236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Сирма Груп Холдинг АД</v>
      </c>
      <c r="B339" s="81" t="str">
        <f t="shared" si="25"/>
        <v>200101236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Сирма Груп Холдинг АД</v>
      </c>
      <c r="B340" s="81" t="str">
        <f t="shared" si="25"/>
        <v>200101236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Сирма Груп Холдинг АД</v>
      </c>
      <c r="B341" s="81" t="str">
        <f t="shared" si="25"/>
        <v>200101236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Сирма Груп Холдинг АД</v>
      </c>
      <c r="B342" s="81" t="str">
        <f t="shared" si="25"/>
        <v>200101236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Сирма Груп Холдинг АД</v>
      </c>
      <c r="B343" s="81" t="str">
        <f t="shared" si="25"/>
        <v>200101236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Сирма Груп Холдинг АД</v>
      </c>
      <c r="B344" s="81" t="str">
        <f t="shared" si="25"/>
        <v>200101236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Сирма Груп Холдинг АД</v>
      </c>
      <c r="B345" s="81" t="str">
        <f t="shared" si="25"/>
        <v>200101236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Сирма Груп Холдинг АД</v>
      </c>
      <c r="B346" s="81" t="str">
        <f aca="true" t="shared" si="28" ref="B346:B409">pdeBulstat</f>
        <v>200101236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1338</v>
      </c>
    </row>
    <row r="347" spans="1:8" ht="15.75">
      <c r="A347" s="81" t="str">
        <f t="shared" si="27"/>
        <v>Сирма Груп Холдинг АД</v>
      </c>
      <c r="B347" s="81" t="str">
        <f t="shared" si="28"/>
        <v>200101236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7</v>
      </c>
    </row>
    <row r="348" spans="1:8" ht="15.75">
      <c r="A348" s="81" t="str">
        <f t="shared" si="27"/>
        <v>Сирма Груп Холдинг АД</v>
      </c>
      <c r="B348" s="81" t="str">
        <f t="shared" si="28"/>
        <v>200101236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Сирма Груп Холдинг АД</v>
      </c>
      <c r="B349" s="81" t="str">
        <f t="shared" si="28"/>
        <v>200101236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1345</v>
      </c>
    </row>
    <row r="350" spans="1:8" ht="15.75">
      <c r="A350" s="81" t="str">
        <f t="shared" si="27"/>
        <v>Сирма Груп Холдинг АД</v>
      </c>
      <c r="B350" s="81" t="str">
        <f t="shared" si="28"/>
        <v>200101236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29733</v>
      </c>
    </row>
    <row r="351" spans="1:8" ht="15.75">
      <c r="A351" s="81" t="str">
        <f t="shared" si="27"/>
        <v>Сирма Груп Холдинг АД</v>
      </c>
      <c r="B351" s="81" t="str">
        <f t="shared" si="28"/>
        <v>200101236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Сирма Груп Холдинг АД</v>
      </c>
      <c r="B352" s="81" t="str">
        <f t="shared" si="28"/>
        <v>200101236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Сирма Груп Холдинг АД</v>
      </c>
      <c r="B353" s="81" t="str">
        <f t="shared" si="28"/>
        <v>200101236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Сирма Груп Холдинг АД</v>
      </c>
      <c r="B354" s="81" t="str">
        <f t="shared" si="28"/>
        <v>200101236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29733</v>
      </c>
    </row>
    <row r="355" spans="1:8" ht="15.75">
      <c r="A355" s="81" t="str">
        <f t="shared" si="27"/>
        <v>Сирма Груп Холдинг АД</v>
      </c>
      <c r="B355" s="81" t="str">
        <f t="shared" si="28"/>
        <v>200101236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1675</v>
      </c>
    </row>
    <row r="356" spans="1:8" ht="15.75">
      <c r="A356" s="81" t="str">
        <f t="shared" si="27"/>
        <v>Сирма Груп Холдинг АД</v>
      </c>
      <c r="B356" s="81" t="str">
        <f t="shared" si="28"/>
        <v>200101236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Сирма Груп Холдинг АД</v>
      </c>
      <c r="B357" s="81" t="str">
        <f t="shared" si="28"/>
        <v>200101236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Сирма Груп Холдинг АД</v>
      </c>
      <c r="B358" s="81" t="str">
        <f t="shared" si="28"/>
        <v>200101236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Сирма Груп Холдинг АД</v>
      </c>
      <c r="B359" s="81" t="str">
        <f t="shared" si="28"/>
        <v>200101236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Сирма Груп Холдинг АД</v>
      </c>
      <c r="B360" s="81" t="str">
        <f t="shared" si="28"/>
        <v>200101236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Сирма Груп Холдинг АД</v>
      </c>
      <c r="B361" s="81" t="str">
        <f t="shared" si="28"/>
        <v>200101236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Сирма Груп Холдинг АД</v>
      </c>
      <c r="B362" s="81" t="str">
        <f t="shared" si="28"/>
        <v>200101236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Сирма Груп Холдинг АД</v>
      </c>
      <c r="B363" s="81" t="str">
        <f t="shared" si="28"/>
        <v>200101236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Сирма Груп Холдинг АД</v>
      </c>
      <c r="B364" s="81" t="str">
        <f t="shared" si="28"/>
        <v>200101236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Сирма Груп Холдинг АД</v>
      </c>
      <c r="B365" s="81" t="str">
        <f t="shared" si="28"/>
        <v>200101236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Сирма Груп Холдинг АД</v>
      </c>
      <c r="B366" s="81" t="str">
        <f t="shared" si="28"/>
        <v>200101236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Сирма Груп Холдинг АД</v>
      </c>
      <c r="B367" s="81" t="str">
        <f t="shared" si="28"/>
        <v>200101236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Сирма Груп Холдинг АД</v>
      </c>
      <c r="B368" s="81" t="str">
        <f t="shared" si="28"/>
        <v>200101236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31408</v>
      </c>
    </row>
    <row r="369" spans="1:8" ht="15.75">
      <c r="A369" s="81" t="str">
        <f t="shared" si="27"/>
        <v>Сирма Груп Холдинг АД</v>
      </c>
      <c r="B369" s="81" t="str">
        <f t="shared" si="28"/>
        <v>200101236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Сирма Груп Холдинг АД</v>
      </c>
      <c r="B370" s="81" t="str">
        <f t="shared" si="28"/>
        <v>200101236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Сирма Груп Холдинг АД</v>
      </c>
      <c r="B371" s="81" t="str">
        <f t="shared" si="28"/>
        <v>200101236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31408</v>
      </c>
    </row>
    <row r="372" spans="1:8" ht="15.75">
      <c r="A372" s="81" t="str">
        <f t="shared" si="27"/>
        <v>Сирма Груп Холдинг АД</v>
      </c>
      <c r="B372" s="81" t="str">
        <f t="shared" si="28"/>
        <v>200101236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Сирма Груп Холдинг АД</v>
      </c>
      <c r="B373" s="81" t="str">
        <f t="shared" si="28"/>
        <v>200101236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Сирма Груп Холдинг АД</v>
      </c>
      <c r="B374" s="81" t="str">
        <f t="shared" si="28"/>
        <v>200101236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Сирма Груп Холдинг АД</v>
      </c>
      <c r="B375" s="81" t="str">
        <f t="shared" si="28"/>
        <v>200101236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Сирма Груп Холдинг АД</v>
      </c>
      <c r="B376" s="81" t="str">
        <f t="shared" si="28"/>
        <v>200101236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Сирма Груп Холдинг АД</v>
      </c>
      <c r="B377" s="81" t="str">
        <f t="shared" si="28"/>
        <v>200101236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Сирма Груп Холдинг АД</v>
      </c>
      <c r="B378" s="81" t="str">
        <f t="shared" si="28"/>
        <v>200101236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Сирма Груп Холдинг АД</v>
      </c>
      <c r="B379" s="81" t="str">
        <f t="shared" si="28"/>
        <v>200101236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Сирма Груп Холдинг АД</v>
      </c>
      <c r="B380" s="81" t="str">
        <f t="shared" si="28"/>
        <v>200101236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Сирма Груп Холдинг АД</v>
      </c>
      <c r="B381" s="81" t="str">
        <f t="shared" si="28"/>
        <v>200101236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Сирма Груп Холдинг АД</v>
      </c>
      <c r="B382" s="81" t="str">
        <f t="shared" si="28"/>
        <v>200101236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Сирма Груп Холдинг АД</v>
      </c>
      <c r="B383" s="81" t="str">
        <f t="shared" si="28"/>
        <v>200101236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Сирма Груп Холдинг АД</v>
      </c>
      <c r="B384" s="81" t="str">
        <f t="shared" si="28"/>
        <v>200101236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Сирма Груп Холдинг АД</v>
      </c>
      <c r="B385" s="81" t="str">
        <f t="shared" si="28"/>
        <v>200101236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Сирма Груп Холдинг АД</v>
      </c>
      <c r="B386" s="81" t="str">
        <f t="shared" si="28"/>
        <v>200101236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Сирма Груп Холдинг АД</v>
      </c>
      <c r="B387" s="81" t="str">
        <f t="shared" si="28"/>
        <v>200101236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Сирма Груп Холдинг АД</v>
      </c>
      <c r="B388" s="81" t="str">
        <f t="shared" si="28"/>
        <v>200101236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Сирма Груп Холдинг АД</v>
      </c>
      <c r="B389" s="81" t="str">
        <f t="shared" si="28"/>
        <v>200101236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Сирма Груп Холдинг АД</v>
      </c>
      <c r="B390" s="81" t="str">
        <f t="shared" si="28"/>
        <v>200101236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Сирма Груп Холдинг АД</v>
      </c>
      <c r="B391" s="81" t="str">
        <f t="shared" si="28"/>
        <v>200101236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Сирма Груп Холдинг АД</v>
      </c>
      <c r="B392" s="81" t="str">
        <f t="shared" si="28"/>
        <v>200101236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Сирма Груп Холдинг АД</v>
      </c>
      <c r="B393" s="81" t="str">
        <f t="shared" si="28"/>
        <v>200101236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Сирма Груп Холдинг АД</v>
      </c>
      <c r="B394" s="81" t="str">
        <f t="shared" si="28"/>
        <v>200101236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Сирма Груп Холдинг АД</v>
      </c>
      <c r="B395" s="81" t="str">
        <f t="shared" si="28"/>
        <v>200101236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Сирма Груп Холдинг АД</v>
      </c>
      <c r="B396" s="81" t="str">
        <f t="shared" si="28"/>
        <v>200101236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Сирма Груп Холдинг АД</v>
      </c>
      <c r="B397" s="81" t="str">
        <f t="shared" si="28"/>
        <v>200101236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Сирма Груп Холдинг АД</v>
      </c>
      <c r="B398" s="81" t="str">
        <f t="shared" si="28"/>
        <v>200101236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Сирма Груп Холдинг АД</v>
      </c>
      <c r="B399" s="81" t="str">
        <f t="shared" si="28"/>
        <v>200101236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Сирма Груп Холдинг АД</v>
      </c>
      <c r="B400" s="81" t="str">
        <f t="shared" si="28"/>
        <v>200101236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Сирма Груп Холдинг АД</v>
      </c>
      <c r="B401" s="81" t="str">
        <f t="shared" si="28"/>
        <v>200101236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Сирма Груп Холдинг АД</v>
      </c>
      <c r="B402" s="81" t="str">
        <f t="shared" si="28"/>
        <v>200101236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Сирма Груп Холдинг АД</v>
      </c>
      <c r="B403" s="81" t="str">
        <f t="shared" si="28"/>
        <v>200101236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Сирма Груп Холдинг АД</v>
      </c>
      <c r="B404" s="81" t="str">
        <f t="shared" si="28"/>
        <v>200101236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Сирма Груп Холдинг АД</v>
      </c>
      <c r="B405" s="81" t="str">
        <f t="shared" si="28"/>
        <v>200101236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Сирма Груп Холдинг АД</v>
      </c>
      <c r="B406" s="81" t="str">
        <f t="shared" si="28"/>
        <v>200101236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Сирма Груп Холдинг АД</v>
      </c>
      <c r="B407" s="81" t="str">
        <f t="shared" si="28"/>
        <v>200101236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Сирма Груп Холдинг АД</v>
      </c>
      <c r="B408" s="81" t="str">
        <f t="shared" si="28"/>
        <v>200101236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Сирма Груп Холдинг АД</v>
      </c>
      <c r="B409" s="81" t="str">
        <f t="shared" si="28"/>
        <v>200101236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Сирма Груп Холдинг АД</v>
      </c>
      <c r="B410" s="81" t="str">
        <f aca="true" t="shared" si="31" ref="B410:B459">pdeBulstat</f>
        <v>200101236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Сирма Груп Холдинг АД</v>
      </c>
      <c r="B411" s="81" t="str">
        <f t="shared" si="31"/>
        <v>200101236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Сирма Груп Холдинг АД</v>
      </c>
      <c r="B412" s="81" t="str">
        <f t="shared" si="31"/>
        <v>200101236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Сирма Груп Холдинг АД</v>
      </c>
      <c r="B413" s="81" t="str">
        <f t="shared" si="31"/>
        <v>200101236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Сирма Груп Холдинг АД</v>
      </c>
      <c r="B414" s="81" t="str">
        <f t="shared" si="31"/>
        <v>200101236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Сирма Груп Холдинг АД</v>
      </c>
      <c r="B415" s="81" t="str">
        <f t="shared" si="31"/>
        <v>200101236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Сирма Груп Холдинг АД</v>
      </c>
      <c r="B416" s="81" t="str">
        <f t="shared" si="31"/>
        <v>200101236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94611</v>
      </c>
    </row>
    <row r="417" spans="1:8" ht="15.75">
      <c r="A417" s="81" t="str">
        <f t="shared" si="30"/>
        <v>Сирма Груп Холдинг АД</v>
      </c>
      <c r="B417" s="81" t="str">
        <f t="shared" si="31"/>
        <v>200101236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Сирма Груп Холдинг АД</v>
      </c>
      <c r="B418" s="81" t="str">
        <f t="shared" si="31"/>
        <v>200101236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Сирма Груп Холдинг АД</v>
      </c>
      <c r="B419" s="81" t="str">
        <f t="shared" si="31"/>
        <v>200101236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Сирма Груп Холдинг АД</v>
      </c>
      <c r="B420" s="81" t="str">
        <f t="shared" si="31"/>
        <v>200101236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94611</v>
      </c>
    </row>
    <row r="421" spans="1:8" ht="15.75">
      <c r="A421" s="81" t="str">
        <f t="shared" si="30"/>
        <v>Сирма Груп Холдинг АД</v>
      </c>
      <c r="B421" s="81" t="str">
        <f t="shared" si="31"/>
        <v>200101236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1675</v>
      </c>
    </row>
    <row r="422" spans="1:8" ht="15.75">
      <c r="A422" s="81" t="str">
        <f t="shared" si="30"/>
        <v>Сирма Груп Холдинг АД</v>
      </c>
      <c r="B422" s="81" t="str">
        <f t="shared" si="31"/>
        <v>200101236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Сирма Груп Холдинг АД</v>
      </c>
      <c r="B423" s="81" t="str">
        <f t="shared" si="31"/>
        <v>200101236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Сирма Груп Холдинг АД</v>
      </c>
      <c r="B424" s="81" t="str">
        <f t="shared" si="31"/>
        <v>200101236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Сирма Груп Холдинг АД</v>
      </c>
      <c r="B425" s="81" t="str">
        <f t="shared" si="31"/>
        <v>200101236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Сирма Груп Холдинг АД</v>
      </c>
      <c r="B426" s="81" t="str">
        <f t="shared" si="31"/>
        <v>200101236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Сирма Груп Холдинг АД</v>
      </c>
      <c r="B427" s="81" t="str">
        <f t="shared" si="31"/>
        <v>200101236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Сирма Груп Холдинг АД</v>
      </c>
      <c r="B428" s="81" t="str">
        <f t="shared" si="31"/>
        <v>200101236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Сирма Груп Холдинг АД</v>
      </c>
      <c r="B429" s="81" t="str">
        <f t="shared" si="31"/>
        <v>200101236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Сирма Груп Холдинг АД</v>
      </c>
      <c r="B430" s="81" t="str">
        <f t="shared" si="31"/>
        <v>200101236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Сирма Груп Холдинг АД</v>
      </c>
      <c r="B431" s="81" t="str">
        <f t="shared" si="31"/>
        <v>200101236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Сирма Груп Холдинг АД</v>
      </c>
      <c r="B432" s="81" t="str">
        <f t="shared" si="31"/>
        <v>200101236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Сирма Груп Холдинг АД</v>
      </c>
      <c r="B433" s="81" t="str">
        <f t="shared" si="31"/>
        <v>200101236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-167</v>
      </c>
    </row>
    <row r="434" spans="1:8" ht="15.75">
      <c r="A434" s="81" t="str">
        <f t="shared" si="30"/>
        <v>Сирма Груп Холдинг АД</v>
      </c>
      <c r="B434" s="81" t="str">
        <f t="shared" si="31"/>
        <v>200101236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96119</v>
      </c>
    </row>
    <row r="435" spans="1:8" ht="15.75">
      <c r="A435" s="81" t="str">
        <f t="shared" si="30"/>
        <v>Сирма Груп Холдинг АД</v>
      </c>
      <c r="B435" s="81" t="str">
        <f t="shared" si="31"/>
        <v>200101236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7</v>
      </c>
    </row>
    <row r="436" spans="1:8" ht="15.75">
      <c r="A436" s="81" t="str">
        <f t="shared" si="30"/>
        <v>Сирма Груп Холдинг АД</v>
      </c>
      <c r="B436" s="81" t="str">
        <f t="shared" si="31"/>
        <v>200101236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Сирма Груп Холдинг АД</v>
      </c>
      <c r="B437" s="81" t="str">
        <f t="shared" si="31"/>
        <v>200101236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96126</v>
      </c>
    </row>
    <row r="438" spans="1:8" ht="15.75">
      <c r="A438" s="81" t="str">
        <f t="shared" si="30"/>
        <v>Сирма Груп Холдинг АД</v>
      </c>
      <c r="B438" s="81" t="str">
        <f t="shared" si="31"/>
        <v>200101236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18287</v>
      </c>
    </row>
    <row r="439" spans="1:8" ht="15.75">
      <c r="A439" s="81" t="str">
        <f t="shared" si="30"/>
        <v>Сирма Груп Холдинг АД</v>
      </c>
      <c r="B439" s="81" t="str">
        <f t="shared" si="31"/>
        <v>200101236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Сирма Груп Холдинг АД</v>
      </c>
      <c r="B440" s="81" t="str">
        <f t="shared" si="31"/>
        <v>200101236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Сирма Груп Холдинг АД</v>
      </c>
      <c r="B441" s="81" t="str">
        <f t="shared" si="31"/>
        <v>200101236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Сирма Груп Холдинг АД</v>
      </c>
      <c r="B442" s="81" t="str">
        <f t="shared" si="31"/>
        <v>200101236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18287</v>
      </c>
    </row>
    <row r="443" spans="1:8" ht="15.75">
      <c r="A443" s="81" t="str">
        <f t="shared" si="30"/>
        <v>Сирма Груп Холдинг АД</v>
      </c>
      <c r="B443" s="81" t="str">
        <f t="shared" si="31"/>
        <v>200101236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349</v>
      </c>
    </row>
    <row r="444" spans="1:8" ht="15.75">
      <c r="A444" s="81" t="str">
        <f t="shared" si="30"/>
        <v>Сирма Груп Холдинг АД</v>
      </c>
      <c r="B444" s="81" t="str">
        <f t="shared" si="31"/>
        <v>200101236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Сирма Груп Холдинг АД</v>
      </c>
      <c r="B445" s="81" t="str">
        <f t="shared" si="31"/>
        <v>200101236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Сирма Груп Холдинг АД</v>
      </c>
      <c r="B446" s="81" t="str">
        <f t="shared" si="31"/>
        <v>200101236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Сирма Груп Холдинг АД</v>
      </c>
      <c r="B447" s="81" t="str">
        <f t="shared" si="31"/>
        <v>200101236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Сирма Груп Холдинг АД</v>
      </c>
      <c r="B448" s="81" t="str">
        <f t="shared" si="31"/>
        <v>200101236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Сирма Груп Холдинг АД</v>
      </c>
      <c r="B449" s="81" t="str">
        <f t="shared" si="31"/>
        <v>200101236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Сирма Груп Холдинг АД</v>
      </c>
      <c r="B450" s="81" t="str">
        <f t="shared" si="31"/>
        <v>200101236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Сирма Груп Холдинг АД</v>
      </c>
      <c r="B451" s="81" t="str">
        <f t="shared" si="31"/>
        <v>200101236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Сирма Груп Холдинг АД</v>
      </c>
      <c r="B452" s="81" t="str">
        <f t="shared" si="31"/>
        <v>200101236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Сирма Груп Холдинг АД</v>
      </c>
      <c r="B453" s="81" t="str">
        <f t="shared" si="31"/>
        <v>200101236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Сирма Груп Холдинг АД</v>
      </c>
      <c r="B454" s="81" t="str">
        <f t="shared" si="31"/>
        <v>200101236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Сирма Груп Холдинг АД</v>
      </c>
      <c r="B455" s="81" t="str">
        <f t="shared" si="31"/>
        <v>200101236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136</v>
      </c>
    </row>
    <row r="456" spans="1:8" ht="15.75">
      <c r="A456" s="81" t="str">
        <f t="shared" si="30"/>
        <v>Сирма Груп Холдинг АД</v>
      </c>
      <c r="B456" s="81" t="str">
        <f t="shared" si="31"/>
        <v>200101236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18772</v>
      </c>
    </row>
    <row r="457" spans="1:8" ht="15.75">
      <c r="A457" s="81" t="str">
        <f t="shared" si="30"/>
        <v>Сирма Груп Холдинг АД</v>
      </c>
      <c r="B457" s="81" t="str">
        <f t="shared" si="31"/>
        <v>200101236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Сирма Груп Холдинг АД</v>
      </c>
      <c r="B458" s="81" t="str">
        <f t="shared" si="31"/>
        <v>200101236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Сирма Груп Холдинг АД</v>
      </c>
      <c r="B459" s="81" t="str">
        <f t="shared" si="31"/>
        <v>200101236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18772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2016-09-14T10:20:26Z</cp:lastPrinted>
  <dcterms:created xsi:type="dcterms:W3CDTF">2006-09-16T00:00:00Z</dcterms:created>
  <dcterms:modified xsi:type="dcterms:W3CDTF">2022-05-30T09:44:18Z</dcterms:modified>
  <cp:category/>
  <cp:version/>
  <cp:contentType/>
  <cp:contentStatus/>
</cp:coreProperties>
</file>